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omments3.xml" ContentType="application/vnd.openxmlformats-officedocument.spreadsheetml.comments+xml"/>
  <Override PartName="/xl/calcChain.xml" ContentType="application/vnd.openxmlformats-officedocument.spreadsheetml.calcChain+xml"/>
  <Default Extension="vml" ContentType="application/vnd.openxmlformats-officedocument.vmlDrawing"/>
  <Override PartName="/xl/worksheets/sheet3.xml" ContentType="application/vnd.openxmlformats-officedocument.spreadsheetml.worksheet+xml"/>
  <Override PartName="/xl/comments5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12120" windowHeight="3520" activeTab="6"/>
  </bookViews>
  <sheets>
    <sheet name="Cork Open" sheetId="5" r:id="rId1"/>
    <sheet name="Best Lifter (Female)" sheetId="9" r:id="rId2"/>
    <sheet name="Best Lifter (Male)" sheetId="2" r:id="rId3"/>
    <sheet name="Club Female" sheetId="10" r:id="rId4"/>
    <sheet name="Club Male" sheetId="11" r:id="rId5"/>
    <sheet name="Interproviancials" sheetId="13" r:id="rId6"/>
    <sheet name="North Vs South" sheetId="8" r:id="rId7"/>
  </sheets>
  <externalReferences>
    <externalReference r:id="rId8"/>
  </externalReferences>
  <definedNames>
    <definedName name="_xlnm._FilterDatabase" localSheetId="2" hidden="1">#REF!</definedName>
    <definedName name="_xlnm._FilterDatabase" localSheetId="0" hidden="1">'Cork Open'!#REF!</definedName>
    <definedName name="_xlnm._FilterDatabase" localSheetId="6" hidden="1">'North Vs South'!#REF!</definedName>
    <definedName name="Men">[1]Sinclaire!$F$4:$G$1255</definedName>
    <definedName name="Women">[1]Sinclaire!$B$2:$C$852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" i="9"/>
  <c r="J6"/>
  <c r="N5"/>
  <c r="J5"/>
  <c r="N4"/>
  <c r="J4"/>
  <c r="N3"/>
  <c r="J3"/>
  <c r="O3"/>
  <c r="P3"/>
  <c r="O4"/>
  <c r="P4"/>
  <c r="O5"/>
  <c r="P5"/>
  <c r="O6"/>
  <c r="P6"/>
  <c r="N35" i="2"/>
  <c r="J35"/>
  <c r="O35"/>
  <c r="P35"/>
  <c r="N30"/>
  <c r="J30"/>
  <c r="O30"/>
  <c r="P30"/>
  <c r="N31"/>
  <c r="J31"/>
  <c r="O31"/>
  <c r="P31"/>
  <c r="N28"/>
  <c r="J28"/>
  <c r="O28"/>
  <c r="P28"/>
  <c r="N24"/>
  <c r="J24"/>
  <c r="O24"/>
  <c r="P24"/>
  <c r="N13"/>
  <c r="J13"/>
  <c r="O13"/>
  <c r="P13"/>
  <c r="N11"/>
  <c r="J11"/>
  <c r="O11"/>
  <c r="P11"/>
  <c r="N12"/>
  <c r="J12"/>
  <c r="O12"/>
  <c r="P12"/>
  <c r="N42"/>
  <c r="J42"/>
  <c r="O42"/>
  <c r="N41"/>
  <c r="O41"/>
  <c r="N32"/>
  <c r="J32"/>
  <c r="N18"/>
  <c r="J18"/>
  <c r="N15"/>
  <c r="J15"/>
  <c r="N10"/>
  <c r="J10"/>
  <c r="N8"/>
  <c r="J8"/>
  <c r="P40"/>
  <c r="N40"/>
  <c r="J40"/>
  <c r="P39"/>
  <c r="N39"/>
  <c r="J39"/>
  <c r="N36"/>
  <c r="J36"/>
  <c r="N33"/>
  <c r="J33"/>
  <c r="N25"/>
  <c r="J25"/>
  <c r="N22"/>
  <c r="J22"/>
  <c r="N16"/>
  <c r="J16"/>
  <c r="N9"/>
  <c r="J9"/>
  <c r="N6"/>
  <c r="J6"/>
  <c r="N29"/>
  <c r="J29"/>
  <c r="N26"/>
  <c r="J26"/>
  <c r="N23"/>
  <c r="J23"/>
  <c r="N20"/>
  <c r="J20"/>
  <c r="N17"/>
  <c r="J17"/>
  <c r="N21"/>
  <c r="J21"/>
  <c r="N7"/>
  <c r="J7"/>
  <c r="N5"/>
  <c r="J5"/>
  <c r="N4"/>
  <c r="J4"/>
  <c r="N37"/>
  <c r="J37"/>
  <c r="N34"/>
  <c r="J34"/>
  <c r="N19"/>
  <c r="J19"/>
  <c r="N14"/>
  <c r="J14"/>
  <c r="N38"/>
  <c r="J38"/>
  <c r="N27"/>
  <c r="J27"/>
  <c r="O27"/>
  <c r="P27"/>
  <c r="O38"/>
  <c r="P38"/>
  <c r="O14"/>
  <c r="P14"/>
  <c r="O19"/>
  <c r="P19"/>
  <c r="O34"/>
  <c r="P34"/>
  <c r="O37"/>
  <c r="P37"/>
  <c r="O4"/>
  <c r="P4"/>
  <c r="O5"/>
  <c r="P5"/>
  <c r="O7"/>
  <c r="P7"/>
  <c r="O21"/>
  <c r="P21"/>
  <c r="O17"/>
  <c r="P17"/>
  <c r="O20"/>
  <c r="P20"/>
  <c r="O23"/>
  <c r="P23"/>
  <c r="O26"/>
  <c r="P26"/>
  <c r="O29"/>
  <c r="P29"/>
  <c r="O6"/>
  <c r="P6"/>
  <c r="O9"/>
  <c r="P9"/>
  <c r="O16"/>
  <c r="P16"/>
  <c r="O22"/>
  <c r="P22"/>
  <c r="O25"/>
  <c r="P25"/>
  <c r="O33"/>
  <c r="P33"/>
  <c r="O36"/>
  <c r="P36"/>
  <c r="O8"/>
  <c r="P8"/>
  <c r="O10"/>
  <c r="P10"/>
  <c r="O15"/>
  <c r="P15"/>
  <c r="O18"/>
  <c r="P18"/>
  <c r="O32"/>
  <c r="P32"/>
  <c r="N8" i="10"/>
  <c r="J8"/>
  <c r="N7"/>
  <c r="J7"/>
  <c r="O7"/>
  <c r="P7"/>
  <c r="O8"/>
  <c r="P8"/>
  <c r="R8"/>
  <c r="N29" i="11"/>
  <c r="J29"/>
  <c r="O29"/>
  <c r="P29"/>
  <c r="N28"/>
  <c r="J28"/>
  <c r="O28"/>
  <c r="P28"/>
  <c r="N27"/>
  <c r="J27"/>
  <c r="O27"/>
  <c r="P27"/>
  <c r="R29"/>
  <c r="N25"/>
  <c r="J25"/>
  <c r="N24"/>
  <c r="J24"/>
  <c r="N23"/>
  <c r="J23"/>
  <c r="N33"/>
  <c r="O33"/>
  <c r="N32"/>
  <c r="J32"/>
  <c r="N31"/>
  <c r="J31"/>
  <c r="N13"/>
  <c r="J13"/>
  <c r="N12"/>
  <c r="J12"/>
  <c r="N11"/>
  <c r="J11"/>
  <c r="N21"/>
  <c r="J21"/>
  <c r="N20"/>
  <c r="J20"/>
  <c r="N19"/>
  <c r="J19"/>
  <c r="N17"/>
  <c r="J17"/>
  <c r="N16"/>
  <c r="J16"/>
  <c r="N15"/>
  <c r="J15"/>
  <c r="N9"/>
  <c r="J9"/>
  <c r="N8"/>
  <c r="J8"/>
  <c r="N7"/>
  <c r="J7"/>
  <c r="O23"/>
  <c r="P23"/>
  <c r="O24"/>
  <c r="P24"/>
  <c r="O25"/>
  <c r="P25"/>
  <c r="O7"/>
  <c r="P7"/>
  <c r="O8"/>
  <c r="P8"/>
  <c r="O9"/>
  <c r="P9"/>
  <c r="O15"/>
  <c r="P15"/>
  <c r="O16"/>
  <c r="P16"/>
  <c r="O17"/>
  <c r="P17"/>
  <c r="O19"/>
  <c r="P19"/>
  <c r="O20"/>
  <c r="P20"/>
  <c r="O21"/>
  <c r="P21"/>
  <c r="R21"/>
  <c r="O11"/>
  <c r="P11"/>
  <c r="O12"/>
  <c r="P12"/>
  <c r="O13"/>
  <c r="P13"/>
  <c r="O31"/>
  <c r="P31"/>
  <c r="O32"/>
  <c r="P32"/>
  <c r="R25"/>
  <c r="R13"/>
  <c r="R33"/>
  <c r="R9"/>
  <c r="R17"/>
  <c r="N8" i="5"/>
  <c r="J8"/>
  <c r="N7"/>
  <c r="J7"/>
  <c r="N5"/>
  <c r="J5"/>
  <c r="N4"/>
  <c r="J4"/>
  <c r="O4"/>
  <c r="P4"/>
  <c r="O5"/>
  <c r="P5"/>
  <c r="O7"/>
  <c r="P7"/>
  <c r="O8"/>
  <c r="P8"/>
  <c r="N58"/>
  <c r="J58"/>
  <c r="O58"/>
  <c r="N52"/>
  <c r="J52"/>
  <c r="O52"/>
  <c r="P52"/>
  <c r="N53"/>
  <c r="J53"/>
  <c r="O53"/>
  <c r="P53"/>
  <c r="N55"/>
  <c r="J55"/>
  <c r="O55"/>
  <c r="P55"/>
  <c r="N51"/>
  <c r="J51"/>
  <c r="O51"/>
  <c r="P51"/>
  <c r="N47"/>
  <c r="J47"/>
  <c r="O47"/>
  <c r="P47"/>
  <c r="N48"/>
  <c r="J48"/>
  <c r="O48"/>
  <c r="P48"/>
  <c r="N49"/>
  <c r="O49"/>
  <c r="N46"/>
  <c r="J46"/>
  <c r="N44"/>
  <c r="J44"/>
  <c r="N45"/>
  <c r="J45"/>
  <c r="P42"/>
  <c r="N42"/>
  <c r="J42"/>
  <c r="N38"/>
  <c r="J38"/>
  <c r="N35"/>
  <c r="J35"/>
  <c r="N37"/>
  <c r="J37"/>
  <c r="P41"/>
  <c r="N41"/>
  <c r="J41"/>
  <c r="N36"/>
  <c r="J36"/>
  <c r="N34"/>
  <c r="J34"/>
  <c r="N30"/>
  <c r="J30"/>
  <c r="N28"/>
  <c r="J28"/>
  <c r="N27"/>
  <c r="J27"/>
  <c r="N29"/>
  <c r="J29"/>
  <c r="N24"/>
  <c r="J24"/>
  <c r="N31"/>
  <c r="J31"/>
  <c r="N26"/>
  <c r="J26"/>
  <c r="N25"/>
  <c r="J25"/>
  <c r="N54"/>
  <c r="J54"/>
  <c r="N56"/>
  <c r="J56"/>
  <c r="N57"/>
  <c r="J57"/>
  <c r="N39"/>
  <c r="J39"/>
  <c r="N40"/>
  <c r="J40"/>
  <c r="N32"/>
  <c r="J32"/>
  <c r="N17"/>
  <c r="J17"/>
  <c r="N22"/>
  <c r="J22"/>
  <c r="N60"/>
  <c r="J60"/>
  <c r="N20"/>
  <c r="J20"/>
  <c r="N19"/>
  <c r="J19"/>
  <c r="N21"/>
  <c r="J21"/>
  <c r="N16"/>
  <c r="J16"/>
  <c r="O16"/>
  <c r="P16"/>
  <c r="O21"/>
  <c r="P21"/>
  <c r="O19"/>
  <c r="P19"/>
  <c r="O20"/>
  <c r="P20"/>
  <c r="O60"/>
  <c r="P60"/>
  <c r="O22"/>
  <c r="P22"/>
  <c r="O17"/>
  <c r="P17"/>
  <c r="O32"/>
  <c r="P32"/>
  <c r="O40"/>
  <c r="P40"/>
  <c r="O39"/>
  <c r="P39"/>
  <c r="O57"/>
  <c r="P57"/>
  <c r="O56"/>
  <c r="P56"/>
  <c r="O54"/>
  <c r="P54"/>
  <c r="O25"/>
  <c r="P25"/>
  <c r="O26"/>
  <c r="P26"/>
  <c r="O31"/>
  <c r="P31"/>
  <c r="O24"/>
  <c r="P24"/>
  <c r="O29"/>
  <c r="P29"/>
  <c r="O27"/>
  <c r="P27"/>
  <c r="O28"/>
  <c r="P28"/>
  <c r="O30"/>
  <c r="P30"/>
  <c r="O34"/>
  <c r="P34"/>
  <c r="O36"/>
  <c r="P36"/>
  <c r="O45"/>
  <c r="P45"/>
  <c r="O44"/>
  <c r="P44"/>
  <c r="O46"/>
  <c r="P46"/>
  <c r="O37"/>
  <c r="P37"/>
  <c r="O35"/>
  <c r="P35"/>
  <c r="O38"/>
  <c r="P38"/>
  <c r="N14" i="13"/>
  <c r="J14"/>
  <c r="N23"/>
  <c r="J23"/>
  <c r="O23"/>
  <c r="P23"/>
  <c r="N22"/>
  <c r="J22"/>
  <c r="O22"/>
  <c r="P22"/>
  <c r="N21"/>
  <c r="J21"/>
  <c r="O21"/>
  <c r="P21"/>
  <c r="N20"/>
  <c r="J20"/>
  <c r="O20"/>
  <c r="P20"/>
  <c r="N16"/>
  <c r="J16"/>
  <c r="N15"/>
  <c r="J15"/>
  <c r="N17"/>
  <c r="J17"/>
  <c r="O15"/>
  <c r="P15"/>
  <c r="O16"/>
  <c r="P16"/>
  <c r="O17"/>
  <c r="P17"/>
  <c r="O14"/>
  <c r="P14"/>
  <c r="R17"/>
  <c r="N11"/>
  <c r="J11"/>
  <c r="N10"/>
  <c r="J10"/>
  <c r="N9"/>
  <c r="J9"/>
  <c r="O9"/>
  <c r="P9"/>
  <c r="N8"/>
  <c r="J8"/>
  <c r="O8"/>
  <c r="P8"/>
  <c r="N29"/>
  <c r="J29"/>
  <c r="O29"/>
  <c r="P29"/>
  <c r="N28"/>
  <c r="J28"/>
  <c r="O28"/>
  <c r="P28"/>
  <c r="N27"/>
  <c r="J27"/>
  <c r="O27"/>
  <c r="P27"/>
  <c r="N26"/>
  <c r="J26"/>
  <c r="O26"/>
  <c r="P26"/>
  <c r="R29"/>
  <c r="O10"/>
  <c r="P10"/>
  <c r="O11"/>
  <c r="P11"/>
  <c r="R11"/>
  <c r="R23"/>
  <c r="N21" i="8"/>
  <c r="J21"/>
  <c r="N20"/>
  <c r="J20"/>
  <c r="O20"/>
  <c r="P20"/>
  <c r="N19"/>
  <c r="J19"/>
  <c r="O19"/>
  <c r="P19"/>
  <c r="N18"/>
  <c r="J18"/>
  <c r="O18"/>
  <c r="P18"/>
  <c r="N17"/>
  <c r="J17"/>
  <c r="O17"/>
  <c r="P17"/>
  <c r="N16"/>
  <c r="J16"/>
  <c r="O16"/>
  <c r="P16"/>
  <c r="N13"/>
  <c r="J13"/>
  <c r="N12"/>
  <c r="J12"/>
  <c r="N11"/>
  <c r="J11"/>
  <c r="N10"/>
  <c r="J10"/>
  <c r="N9"/>
  <c r="J9"/>
  <c r="N8"/>
  <c r="J8"/>
  <c r="O21"/>
  <c r="P21"/>
  <c r="O8"/>
  <c r="P8"/>
  <c r="O9"/>
  <c r="P9"/>
  <c r="O10"/>
  <c r="P10"/>
  <c r="O11"/>
  <c r="P11"/>
  <c r="O12"/>
  <c r="P12"/>
  <c r="O13"/>
  <c r="P13"/>
  <c r="R13"/>
  <c r="R21"/>
</calcChain>
</file>

<file path=xl/comments1.xml><?xml version="1.0" encoding="utf-8"?>
<comments xmlns="http://schemas.openxmlformats.org/spreadsheetml/2006/main">
  <authors>
    <author>Jim</author>
  </authors>
  <commentList>
    <comment ref="L26" authorId="0">
      <text>
        <r>
          <rPr>
            <b/>
            <sz val="9"/>
            <color indexed="81"/>
            <rFont val="Tahoma"/>
            <family val="2"/>
          </rPr>
          <t>NI Record</t>
        </r>
      </text>
    </comment>
  </commentList>
</comments>
</file>

<file path=xl/comments2.xml><?xml version="1.0" encoding="utf-8"?>
<comments xmlns="http://schemas.openxmlformats.org/spreadsheetml/2006/main">
  <authors>
    <author>Jim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NI Record</t>
        </r>
      </text>
    </comment>
  </commentList>
</comments>
</file>

<file path=xl/comments3.xml><?xml version="1.0" encoding="utf-8"?>
<comments xmlns="http://schemas.openxmlformats.org/spreadsheetml/2006/main">
  <authors>
    <author>Jim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NI Record</t>
        </r>
      </text>
    </comment>
  </commentList>
</comments>
</file>

<file path=xl/comments4.xml><?xml version="1.0" encoding="utf-8"?>
<comments xmlns="http://schemas.openxmlformats.org/spreadsheetml/2006/main">
  <authors>
    <author>Jim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NI Record</t>
        </r>
      </text>
    </comment>
  </commentList>
</comments>
</file>

<file path=xl/comments5.xml><?xml version="1.0" encoding="utf-8"?>
<comments xmlns="http://schemas.openxmlformats.org/spreadsheetml/2006/main">
  <authors>
    <author>Jim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NI Record</t>
        </r>
      </text>
    </comment>
  </commentList>
</comments>
</file>

<file path=xl/sharedStrings.xml><?xml version="1.0" encoding="utf-8"?>
<sst xmlns="http://schemas.openxmlformats.org/spreadsheetml/2006/main" count="627" uniqueCount="153">
  <si>
    <t>GOLIFT (B)</t>
  </si>
  <si>
    <t>MILTONN MALBAY (A)</t>
  </si>
  <si>
    <t>MILTONN MALBAY (B)</t>
  </si>
  <si>
    <t>MALE</t>
  </si>
  <si>
    <t>FEMALE</t>
  </si>
  <si>
    <t>STEPHEN</t>
  </si>
  <si>
    <t>BWT</t>
  </si>
  <si>
    <t>POINTS</t>
  </si>
  <si>
    <t>TOTAL</t>
  </si>
  <si>
    <t>CLASS</t>
  </si>
  <si>
    <t>BEST</t>
  </si>
  <si>
    <t>SNATCH</t>
  </si>
  <si>
    <t>CLEAN &amp; JERK</t>
  </si>
  <si>
    <t>JERK</t>
  </si>
  <si>
    <t>FIRST NAME</t>
  </si>
  <si>
    <t>SURNAME</t>
  </si>
  <si>
    <t>LOT</t>
  </si>
  <si>
    <t>No.</t>
  </si>
  <si>
    <t>SINCLAIR</t>
  </si>
  <si>
    <t xml:space="preserve">VENUE :- </t>
  </si>
  <si>
    <t xml:space="preserve">DATE     :-  </t>
  </si>
  <si>
    <t xml:space="preserve">COMPETITION NAME :- </t>
  </si>
  <si>
    <t>CLUB</t>
  </si>
  <si>
    <t xml:space="preserve">    PL</t>
  </si>
  <si>
    <t>BALLYPHEHANE COMMUNITY CENTRE</t>
  </si>
  <si>
    <t>IRISH CLUB CHAMPS (Men)</t>
  </si>
  <si>
    <t>1st</t>
  </si>
  <si>
    <t>2nd</t>
  </si>
  <si>
    <t>3rd</t>
  </si>
  <si>
    <t>Team Pts</t>
  </si>
  <si>
    <t>CORK</t>
  </si>
  <si>
    <t>Sinclair</t>
  </si>
  <si>
    <t>Sn1</t>
  </si>
  <si>
    <t>Sn2</t>
  </si>
  <si>
    <t>Sn3</t>
  </si>
  <si>
    <t>Best Sn</t>
  </si>
  <si>
    <t>C&amp;J1</t>
  </si>
  <si>
    <t>C&amp;J2</t>
  </si>
  <si>
    <t>C&amp;J3</t>
  </si>
  <si>
    <t xml:space="preserve">Best CJ </t>
  </si>
  <si>
    <t>Total</t>
  </si>
  <si>
    <t>4th</t>
  </si>
  <si>
    <t>5th</t>
  </si>
  <si>
    <t>6th</t>
  </si>
  <si>
    <t>7th</t>
  </si>
  <si>
    <t>8th</t>
  </si>
  <si>
    <t>9th</t>
  </si>
  <si>
    <t>Position</t>
  </si>
  <si>
    <t>Mens</t>
  </si>
  <si>
    <t>15th Oct 2011</t>
  </si>
  <si>
    <t>IRISH CLUB CHAMPS (Ladies)</t>
  </si>
  <si>
    <t>3rd Oct 2009</t>
  </si>
  <si>
    <t>IRISH INTERPROVINCIAL CHAMPS</t>
  </si>
  <si>
    <t>MUNSTER</t>
  </si>
  <si>
    <t>ULSTER</t>
  </si>
  <si>
    <t>LEINSTER</t>
  </si>
  <si>
    <t>CONNAUGHT</t>
  </si>
  <si>
    <t>NORTH v SOUTH</t>
  </si>
  <si>
    <t>SOUTH</t>
  </si>
  <si>
    <t>NORTH</t>
  </si>
  <si>
    <t>Place</t>
  </si>
  <si>
    <t>LUCY</t>
  </si>
  <si>
    <t>MOORE</t>
  </si>
  <si>
    <t>ECB</t>
  </si>
  <si>
    <t>TRISHA</t>
  </si>
  <si>
    <t>FORBES</t>
  </si>
  <si>
    <t>U/A</t>
  </si>
  <si>
    <t>EMMA</t>
  </si>
  <si>
    <t>ALDERDICE</t>
  </si>
  <si>
    <t>GOLIFT</t>
  </si>
  <si>
    <t>SINEAD</t>
  </si>
  <si>
    <t>RYAN</t>
  </si>
  <si>
    <t>JAMIE</t>
  </si>
  <si>
    <t>EDENDERRY</t>
  </si>
  <si>
    <t>BILLY</t>
  </si>
  <si>
    <t>CABALL</t>
  </si>
  <si>
    <t>TIM</t>
  </si>
  <si>
    <t>GRAHAM</t>
  </si>
  <si>
    <t>O'CONNOR</t>
  </si>
  <si>
    <t>WARREN</t>
  </si>
  <si>
    <t>WALSH</t>
  </si>
  <si>
    <t>MULLINGAR</t>
  </si>
  <si>
    <t>DYLAN</t>
  </si>
  <si>
    <t>O'CONNER</t>
  </si>
  <si>
    <t>CONNER</t>
  </si>
  <si>
    <t>HEALEY</t>
  </si>
  <si>
    <t>Christopher</t>
  </si>
  <si>
    <t>O'Mahony</t>
  </si>
  <si>
    <t>BRIAN</t>
  </si>
  <si>
    <t>HARAN</t>
  </si>
  <si>
    <t>ADAM</t>
  </si>
  <si>
    <t>O'MAHONY</t>
  </si>
  <si>
    <t>MILTONN MALBAY</t>
  </si>
  <si>
    <t>LIAM</t>
  </si>
  <si>
    <t>CONWAY</t>
  </si>
  <si>
    <t>KEVIN</t>
  </si>
  <si>
    <t>O'BOYLE</t>
  </si>
  <si>
    <t>GER</t>
  </si>
  <si>
    <t>LERNIHAN</t>
  </si>
  <si>
    <t>105+</t>
  </si>
  <si>
    <t>GABRIEL</t>
  </si>
  <si>
    <t>McNAMARA</t>
  </si>
  <si>
    <t>NEIL</t>
  </si>
  <si>
    <t>DOUGAN</t>
  </si>
  <si>
    <t>BANGOR</t>
  </si>
  <si>
    <t>JAMES</t>
  </si>
  <si>
    <t>SMALL</t>
  </si>
  <si>
    <t>FLEMING</t>
  </si>
  <si>
    <t>HERCULES</t>
  </si>
  <si>
    <t>CATHAL</t>
  </si>
  <si>
    <t>BYRD</t>
  </si>
  <si>
    <t>LIMERICK</t>
  </si>
  <si>
    <t>DAVID</t>
  </si>
  <si>
    <t>MEEK</t>
  </si>
  <si>
    <t>JAKE</t>
  </si>
  <si>
    <t>BAXTER</t>
  </si>
  <si>
    <t>SHEEHAN</t>
  </si>
  <si>
    <t>GALWAY</t>
  </si>
  <si>
    <t>AARON</t>
  </si>
  <si>
    <t>McCONNELL</t>
  </si>
  <si>
    <t>STEWART</t>
  </si>
  <si>
    <t>PETER</t>
  </si>
  <si>
    <t>ROBBIE</t>
  </si>
  <si>
    <t>BREMNER</t>
  </si>
  <si>
    <t>BARRY</t>
  </si>
  <si>
    <t>ANDY</t>
  </si>
  <si>
    <t>MURPHY</t>
  </si>
  <si>
    <t>GABOR</t>
  </si>
  <si>
    <t>EAMON</t>
  </si>
  <si>
    <t>FLANAGHAN</t>
  </si>
  <si>
    <t>PEADAR</t>
  </si>
  <si>
    <t>KELLEHAR</t>
  </si>
  <si>
    <t>MACROOM</t>
  </si>
  <si>
    <t>CILLIAN</t>
  </si>
  <si>
    <t>BRENAN</t>
  </si>
  <si>
    <t>DENNEHY</t>
  </si>
  <si>
    <t>MARROW</t>
  </si>
  <si>
    <t>LAURENCE</t>
  </si>
  <si>
    <t>MCCONNELL</t>
  </si>
  <si>
    <t>ST GABRIELS</t>
  </si>
  <si>
    <t>BEN</t>
  </si>
  <si>
    <t>KELLY</t>
  </si>
  <si>
    <t>STEPHAN</t>
  </si>
  <si>
    <t>CROOKS</t>
  </si>
  <si>
    <t>EOIN</t>
  </si>
  <si>
    <t>MULNAR</t>
  </si>
  <si>
    <t>LILIS</t>
  </si>
  <si>
    <t>KINSELLA</t>
  </si>
  <si>
    <t>EION</t>
  </si>
  <si>
    <t>IT CARLOW</t>
  </si>
  <si>
    <t>GUEST</t>
  </si>
  <si>
    <t>Best Lifter</t>
  </si>
  <si>
    <t>GOLIFT (A)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</si>
</sst>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b/>
      <sz val="9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"/>
      <color indexed="9"/>
      <name val="Arial"/>
      <family val="2"/>
    </font>
    <font>
      <b/>
      <u/>
      <sz val="9"/>
      <color theme="3" tint="0.59996337778862885"/>
      <name val="Arial"/>
      <family val="2"/>
    </font>
    <font>
      <b/>
      <sz val="9"/>
      <color theme="3" tint="0.59996337778862885"/>
      <name val="Arial"/>
      <family val="2"/>
    </font>
    <font>
      <b/>
      <sz val="9"/>
      <color indexed="10"/>
      <name val="Arial"/>
      <family val="2"/>
    </font>
    <font>
      <b/>
      <u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26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rgb="FF006834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</borders>
  <cellStyleXfs count="4">
    <xf numFmtId="0" fontId="0" fillId="8" borderId="11"/>
    <xf numFmtId="0" fontId="3" fillId="3" borderId="1" applyNumberFormat="0" applyAlignment="0" applyProtection="0"/>
    <xf numFmtId="0" fontId="3" fillId="4" borderId="0" applyNumberFormat="0" applyBorder="0" applyAlignment="0" applyProtection="0"/>
    <xf numFmtId="0" fontId="2" fillId="2" borderId="1" applyNumberFormat="0" applyAlignment="0" applyProtection="0"/>
  </cellStyleXfs>
  <cellXfs count="92">
    <xf numFmtId="0" fontId="0" fillId="8" borderId="11" xfId="0"/>
    <xf numFmtId="0" fontId="0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0" fillId="2" borderId="2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5" fillId="2" borderId="7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1" xfId="1" quotePrefix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6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5" borderId="13" xfId="0" applyNumberFormat="1" applyFont="1" applyFill="1" applyBorder="1" applyAlignment="1" applyProtection="1">
      <alignment horizontal="center"/>
      <protection locked="0"/>
    </xf>
    <xf numFmtId="0" fontId="3" fillId="3" borderId="1" xfId="1" applyAlignment="1">
      <alignment horizontal="center"/>
    </xf>
    <xf numFmtId="0" fontId="3" fillId="3" borderId="1" xfId="1" applyNumberFormat="1" applyAlignment="1">
      <alignment horizontal="center"/>
    </xf>
    <xf numFmtId="0" fontId="2" fillId="2" borderId="1" xfId="3" applyAlignment="1" applyProtection="1">
      <alignment horizontal="center"/>
      <protection locked="0"/>
    </xf>
    <xf numFmtId="0" fontId="3" fillId="3" borderId="1" xfId="1" quotePrefix="1" applyNumberFormat="1" applyAlignment="1">
      <alignment horizontal="center"/>
    </xf>
    <xf numFmtId="0" fontId="3" fillId="7" borderId="2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2" fontId="2" fillId="2" borderId="1" xfId="3" applyNumberFormat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8" borderId="11" xfId="0" applyFont="1"/>
    <xf numFmtId="0" fontId="4" fillId="2" borderId="2" xfId="0" applyFont="1" applyFill="1" applyBorder="1" applyAlignment="1" applyProtection="1">
      <alignment horizontal="center"/>
      <protection locked="0"/>
    </xf>
    <xf numFmtId="0" fontId="2" fillId="2" borderId="1" xfId="3" applyNumberFormat="1" applyAlignment="1">
      <alignment horizontal="center"/>
    </xf>
    <xf numFmtId="0" fontId="2" fillId="2" borderId="1" xfId="3" quotePrefix="1" applyNumberFormat="1" applyAlignment="1">
      <alignment horizontal="center"/>
    </xf>
    <xf numFmtId="0" fontId="2" fillId="2" borderId="1" xfId="3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Continuous"/>
      <protection locked="0"/>
    </xf>
    <xf numFmtId="0" fontId="7" fillId="2" borderId="15" xfId="0" applyFont="1" applyFill="1" applyBorder="1" applyAlignment="1" applyProtection="1">
      <protection locked="0"/>
    </xf>
    <xf numFmtId="0" fontId="7" fillId="2" borderId="16" xfId="0" applyFont="1" applyFill="1" applyBorder="1" applyAlignment="1" applyProtection="1">
      <protection locked="0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3" fillId="9" borderId="1" xfId="0" applyNumberFormat="1" applyFont="1" applyFill="1" applyBorder="1" applyAlignment="1">
      <alignment horizontal="center"/>
    </xf>
    <xf numFmtId="0" fontId="7" fillId="7" borderId="2" xfId="0" applyFont="1" applyFill="1" applyBorder="1" applyProtection="1">
      <protection locked="0"/>
    </xf>
    <xf numFmtId="0" fontId="3" fillId="10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11" borderId="1" xfId="3" applyNumberFormat="1" applyFill="1" applyAlignment="1">
      <alignment horizontal="center"/>
    </xf>
    <xf numFmtId="0" fontId="2" fillId="11" borderId="1" xfId="3" applyFill="1" applyAlignment="1">
      <alignment horizontal="center"/>
    </xf>
    <xf numFmtId="0" fontId="2" fillId="4" borderId="1" xfId="3" applyNumberFormat="1" applyFill="1" applyAlignment="1">
      <alignment horizontal="center"/>
    </xf>
    <xf numFmtId="0" fontId="2" fillId="4" borderId="1" xfId="3" quotePrefix="1" applyNumberFormat="1" applyFill="1" applyAlignment="1">
      <alignment horizontal="center"/>
    </xf>
    <xf numFmtId="0" fontId="2" fillId="11" borderId="1" xfId="3" applyNumberFormat="1" applyFill="1" applyAlignment="1" applyProtection="1">
      <alignment horizontal="center"/>
      <protection locked="0"/>
    </xf>
    <xf numFmtId="0" fontId="2" fillId="11" borderId="1" xfId="3" quotePrefix="1" applyNumberFormat="1" applyFill="1" applyAlignment="1">
      <alignment horizontal="center"/>
    </xf>
    <xf numFmtId="0" fontId="2" fillId="4" borderId="1" xfId="3" applyNumberFormat="1" applyFill="1" applyAlignment="1" applyProtection="1">
      <alignment horizontal="center"/>
      <protection locked="0"/>
    </xf>
    <xf numFmtId="0" fontId="2" fillId="11" borderId="1" xfId="1" applyFont="1" applyFill="1" applyBorder="1" applyAlignment="1">
      <alignment horizontal="center"/>
    </xf>
    <xf numFmtId="0" fontId="2" fillId="11" borderId="1" xfId="1" applyNumberFormat="1" applyFont="1" applyFill="1" applyBorder="1" applyAlignment="1">
      <alignment horizontal="center"/>
    </xf>
    <xf numFmtId="0" fontId="2" fillId="4" borderId="1" xfId="1" quotePrefix="1" applyNumberFormat="1" applyFont="1" applyFill="1" applyBorder="1" applyAlignment="1">
      <alignment horizontal="center"/>
    </xf>
    <xf numFmtId="0" fontId="2" fillId="4" borderId="1" xfId="3" quotePrefix="1" applyNumberFormat="1" applyFont="1" applyFill="1" applyAlignment="1">
      <alignment horizontal="center"/>
    </xf>
    <xf numFmtId="0" fontId="2" fillId="4" borderId="1" xfId="3" applyFill="1" applyAlignment="1">
      <alignment horizontal="center"/>
    </xf>
    <xf numFmtId="0" fontId="2" fillId="4" borderId="1" xfId="3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wrapText="1"/>
    </xf>
    <xf numFmtId="0" fontId="0" fillId="8" borderId="11" xfId="0" applyFont="1"/>
    <xf numFmtId="0" fontId="6" fillId="2" borderId="1" xfId="0" applyNumberFormat="1" applyFont="1" applyFill="1" applyBorder="1" applyAlignment="1">
      <alignment horizontal="center" wrapText="1"/>
    </xf>
    <xf numFmtId="0" fontId="2" fillId="2" borderId="1" xfId="3" applyAlignment="1">
      <alignment horizontal="center"/>
    </xf>
    <xf numFmtId="0" fontId="2" fillId="2" borderId="1" xfId="3" applyNumberForma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0"/>
  <tableStyles count="0" defaultTableStyle="TableStyleMedium9"/>
  <colors>
    <mruColors>
      <color rgb="FF452F7D"/>
      <color rgb="FF006834"/>
      <color rgb="FF008A45"/>
      <color rgb="FF006600"/>
      <color rgb="FF957B5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60"/>
  <sheetViews>
    <sheetView workbookViewId="0">
      <selection activeCell="E63" sqref="E63"/>
    </sheetView>
  </sheetViews>
  <sheetFormatPr baseColWidth="10" defaultColWidth="8.83203125" defaultRowHeight="11"/>
  <cols>
    <col min="2" max="2" width="10.83203125" customWidth="1"/>
    <col min="3" max="3" width="11.5" customWidth="1"/>
    <col min="4" max="4" width="17.5" customWidth="1"/>
  </cols>
  <sheetData>
    <row r="2" spans="1:17">
      <c r="A2" t="s">
        <v>4</v>
      </c>
    </row>
    <row r="3" spans="1:17">
      <c r="A3" s="64" t="s">
        <v>16</v>
      </c>
      <c r="B3" s="64" t="s">
        <v>14</v>
      </c>
      <c r="C3" s="64" t="s">
        <v>15</v>
      </c>
      <c r="D3" s="64" t="s">
        <v>22</v>
      </c>
      <c r="E3" s="64" t="s">
        <v>9</v>
      </c>
      <c r="F3" s="64" t="s">
        <v>6</v>
      </c>
      <c r="G3" s="37" t="s">
        <v>32</v>
      </c>
      <c r="H3" s="37" t="s">
        <v>33</v>
      </c>
      <c r="I3" s="37" t="s">
        <v>34</v>
      </c>
      <c r="J3" s="65" t="s">
        <v>35</v>
      </c>
      <c r="K3" s="64" t="s">
        <v>36</v>
      </c>
      <c r="L3" s="64" t="s">
        <v>37</v>
      </c>
      <c r="M3" s="64" t="s">
        <v>38</v>
      </c>
      <c r="N3" s="66" t="s">
        <v>39</v>
      </c>
      <c r="O3" s="67" t="s">
        <v>40</v>
      </c>
      <c r="P3" s="64" t="s">
        <v>31</v>
      </c>
      <c r="Q3" s="11" t="s">
        <v>60</v>
      </c>
    </row>
    <row r="4" spans="1:17">
      <c r="A4" s="24"/>
      <c r="B4" s="32" t="s">
        <v>70</v>
      </c>
      <c r="C4" s="32" t="s">
        <v>71</v>
      </c>
      <c r="D4" s="33" t="s">
        <v>63</v>
      </c>
      <c r="E4" s="29">
        <v>63</v>
      </c>
      <c r="F4" s="30">
        <v>62.5</v>
      </c>
      <c r="G4" s="69">
        <v>57</v>
      </c>
      <c r="H4" s="71">
        <v>-60</v>
      </c>
      <c r="I4" s="69">
        <v>62</v>
      </c>
      <c r="J4" s="9">
        <f>MAX(G4:I4)</f>
        <v>62</v>
      </c>
      <c r="K4" s="69">
        <v>70</v>
      </c>
      <c r="L4" s="69">
        <v>75</v>
      </c>
      <c r="M4" s="72">
        <v>-78</v>
      </c>
      <c r="N4" s="34">
        <f>MAX(K4:M4)</f>
        <v>75</v>
      </c>
      <c r="O4" s="39">
        <f>J4+N4</f>
        <v>137</v>
      </c>
      <c r="P4" s="45">
        <f>O4*10^(1.056683941*LOG10(125.441/F4)^2)</f>
        <v>171.1795133812023</v>
      </c>
      <c r="Q4" s="52" t="s">
        <v>26</v>
      </c>
    </row>
    <row r="5" spans="1:17">
      <c r="A5" s="24"/>
      <c r="B5" s="22" t="s">
        <v>67</v>
      </c>
      <c r="C5" s="22" t="s">
        <v>68</v>
      </c>
      <c r="D5" s="24" t="s">
        <v>69</v>
      </c>
      <c r="E5" s="25">
        <v>63</v>
      </c>
      <c r="F5" s="30">
        <v>60.5</v>
      </c>
      <c r="G5" s="73">
        <v>35</v>
      </c>
      <c r="H5" s="69">
        <v>40</v>
      </c>
      <c r="I5" s="71">
        <v>-43</v>
      </c>
      <c r="J5" s="9">
        <f>MAX(G5:I5)</f>
        <v>40</v>
      </c>
      <c r="K5" s="73">
        <v>47</v>
      </c>
      <c r="L5" s="73">
        <v>51</v>
      </c>
      <c r="M5" s="75">
        <v>-55</v>
      </c>
      <c r="N5" s="17">
        <f>MAX(K5:M5)</f>
        <v>51</v>
      </c>
      <c r="O5" s="39">
        <f>J5+N5</f>
        <v>91</v>
      </c>
      <c r="P5" s="45">
        <f>O5*10^(1.056683941*LOG10(125.441/F5)^2)</f>
        <v>116.14887268857613</v>
      </c>
      <c r="Q5" s="52" t="s">
        <v>27</v>
      </c>
    </row>
    <row r="6" spans="1:17">
      <c r="A6" s="24"/>
      <c r="B6" s="27"/>
      <c r="C6" s="27"/>
      <c r="D6" s="28"/>
      <c r="E6" s="29"/>
      <c r="F6" s="30"/>
      <c r="G6" s="88"/>
      <c r="H6" s="50"/>
      <c r="I6" s="51"/>
      <c r="J6" s="50"/>
      <c r="K6" s="50"/>
      <c r="L6" s="50"/>
      <c r="M6" s="51"/>
      <c r="N6" s="89"/>
      <c r="O6" s="50"/>
      <c r="P6" s="45"/>
      <c r="Q6" s="37"/>
    </row>
    <row r="7" spans="1:17">
      <c r="A7" s="24"/>
      <c r="B7" s="22" t="s">
        <v>64</v>
      </c>
      <c r="C7" s="22" t="s">
        <v>65</v>
      </c>
      <c r="D7" s="24" t="s">
        <v>66</v>
      </c>
      <c r="E7" s="29">
        <v>69</v>
      </c>
      <c r="F7" s="30">
        <v>67.12</v>
      </c>
      <c r="G7" s="70">
        <v>31</v>
      </c>
      <c r="H7" s="71">
        <v>-33</v>
      </c>
      <c r="I7" s="72">
        <v>-33</v>
      </c>
      <c r="J7" s="9">
        <f>MAX(G7:I7)</f>
        <v>31</v>
      </c>
      <c r="K7" s="69">
        <v>40</v>
      </c>
      <c r="L7" s="69">
        <v>43</v>
      </c>
      <c r="M7" s="74">
        <v>46</v>
      </c>
      <c r="N7" s="34">
        <f>MAX(K7:M7)</f>
        <v>46</v>
      </c>
      <c r="O7" s="39">
        <f>J7+N7</f>
        <v>77</v>
      </c>
      <c r="P7" s="45">
        <f>O7*10^(1.056683941*LOG10(125.441/F7)^2)</f>
        <v>92.1364604134817</v>
      </c>
      <c r="Q7" s="52" t="s">
        <v>26</v>
      </c>
    </row>
    <row r="8" spans="1:17">
      <c r="A8" s="24"/>
      <c r="B8" s="22" t="s">
        <v>61</v>
      </c>
      <c r="C8" s="22" t="s">
        <v>62</v>
      </c>
      <c r="D8" s="24" t="s">
        <v>63</v>
      </c>
      <c r="E8" s="29">
        <v>69</v>
      </c>
      <c r="F8" s="24">
        <v>63.7</v>
      </c>
      <c r="G8" s="70">
        <v>28</v>
      </c>
      <c r="H8" s="69">
        <v>31</v>
      </c>
      <c r="I8" s="71">
        <v>-33</v>
      </c>
      <c r="J8" s="9">
        <f>MAX(G8:I8)</f>
        <v>31</v>
      </c>
      <c r="K8" s="69">
        <v>38</v>
      </c>
      <c r="L8" s="69">
        <v>43</v>
      </c>
      <c r="M8" s="72">
        <v>-45</v>
      </c>
      <c r="N8" s="34">
        <f>MAX(K8:M8)</f>
        <v>43</v>
      </c>
      <c r="O8" s="39">
        <f>J8+N8</f>
        <v>74</v>
      </c>
      <c r="P8" s="45">
        <f>O8*10^(1.056683941*LOG10(125.441/F8)^2)</f>
        <v>91.359516763048077</v>
      </c>
      <c r="Q8" s="52" t="s">
        <v>27</v>
      </c>
    </row>
    <row r="14" spans="1:17" ht="12" customHeight="1">
      <c r="A14" s="86" t="s">
        <v>3</v>
      </c>
    </row>
    <row r="15" spans="1:17" ht="12" customHeight="1">
      <c r="A15" s="64" t="s">
        <v>16</v>
      </c>
      <c r="B15" s="64" t="s">
        <v>14</v>
      </c>
      <c r="C15" s="64" t="s">
        <v>15</v>
      </c>
      <c r="D15" s="64" t="s">
        <v>22</v>
      </c>
      <c r="E15" s="64" t="s">
        <v>9</v>
      </c>
      <c r="F15" s="64" t="s">
        <v>6</v>
      </c>
      <c r="G15" s="37" t="s">
        <v>32</v>
      </c>
      <c r="H15" s="37" t="s">
        <v>33</v>
      </c>
      <c r="I15" s="37" t="s">
        <v>34</v>
      </c>
      <c r="J15" s="65" t="s">
        <v>35</v>
      </c>
      <c r="K15" s="64" t="s">
        <v>36</v>
      </c>
      <c r="L15" s="64" t="s">
        <v>37</v>
      </c>
      <c r="M15" s="64" t="s">
        <v>38</v>
      </c>
      <c r="N15" s="66" t="s">
        <v>39</v>
      </c>
      <c r="O15" s="67" t="s">
        <v>40</v>
      </c>
      <c r="P15" s="64" t="s">
        <v>31</v>
      </c>
      <c r="Q15" s="11" t="s">
        <v>60</v>
      </c>
    </row>
    <row r="16" spans="1:17">
      <c r="A16" s="24">
        <v>27</v>
      </c>
      <c r="B16" s="22" t="s">
        <v>72</v>
      </c>
      <c r="C16" s="22" t="s">
        <v>78</v>
      </c>
      <c r="D16" s="26" t="s">
        <v>73</v>
      </c>
      <c r="E16" s="29">
        <v>62</v>
      </c>
      <c r="F16" s="24">
        <v>59.2</v>
      </c>
      <c r="G16" s="69">
        <v>50</v>
      </c>
      <c r="H16" s="69">
        <v>52</v>
      </c>
      <c r="I16" s="69">
        <v>55</v>
      </c>
      <c r="J16" s="9">
        <f t="shared" ref="J16:J48" si="0">MAX(G16:I16)</f>
        <v>55</v>
      </c>
      <c r="K16" s="69">
        <v>60</v>
      </c>
      <c r="L16" s="69">
        <v>63</v>
      </c>
      <c r="M16" s="74">
        <v>66</v>
      </c>
      <c r="N16" s="34">
        <f t="shared" ref="N16:N60" si="1">MAX(K16:M16)</f>
        <v>66</v>
      </c>
      <c r="O16" s="23">
        <f t="shared" ref="O16:O40" si="2">J16+N16</f>
        <v>121</v>
      </c>
      <c r="P16" s="30">
        <f t="shared" ref="P16:P48" si="3">O16*10^(0.784780654*LOG10(173.961/F16)^2)</f>
        <v>179.79052987440338</v>
      </c>
      <c r="Q16" s="68" t="s">
        <v>26</v>
      </c>
    </row>
    <row r="17" spans="1:17">
      <c r="A17" s="24"/>
      <c r="B17" s="27" t="s">
        <v>86</v>
      </c>
      <c r="C17" s="27" t="s">
        <v>87</v>
      </c>
      <c r="D17" s="28" t="s">
        <v>92</v>
      </c>
      <c r="E17" s="29">
        <v>62</v>
      </c>
      <c r="F17" s="29">
        <v>58.4</v>
      </c>
      <c r="G17" s="69">
        <v>17</v>
      </c>
      <c r="H17" s="69">
        <v>19</v>
      </c>
      <c r="I17" s="71">
        <v>-22</v>
      </c>
      <c r="J17" s="9">
        <f t="shared" si="0"/>
        <v>19</v>
      </c>
      <c r="K17" s="69">
        <v>20</v>
      </c>
      <c r="L17" s="69">
        <v>22</v>
      </c>
      <c r="M17" s="74">
        <v>25</v>
      </c>
      <c r="N17" s="34">
        <f t="shared" si="1"/>
        <v>25</v>
      </c>
      <c r="O17" s="23">
        <f t="shared" si="2"/>
        <v>44</v>
      </c>
      <c r="P17" s="30">
        <f t="shared" si="3"/>
        <v>66.039398172481526</v>
      </c>
      <c r="Q17" s="26" t="s">
        <v>27</v>
      </c>
    </row>
    <row r="18" spans="1:17">
      <c r="A18" s="24"/>
      <c r="B18" s="27"/>
      <c r="C18" s="27"/>
      <c r="D18" s="28"/>
      <c r="E18" s="29"/>
      <c r="F18" s="30"/>
      <c r="G18" s="88"/>
      <c r="H18" s="50"/>
      <c r="I18" s="51"/>
      <c r="J18" s="50"/>
      <c r="K18" s="50"/>
      <c r="L18" s="50"/>
      <c r="M18" s="51"/>
      <c r="N18" s="89"/>
      <c r="O18" s="50"/>
      <c r="P18" s="45"/>
      <c r="Q18" s="37"/>
    </row>
    <row r="19" spans="1:17">
      <c r="A19" s="24">
        <v>12</v>
      </c>
      <c r="B19" s="27" t="s">
        <v>76</v>
      </c>
      <c r="C19" s="27" t="s">
        <v>77</v>
      </c>
      <c r="D19" s="26" t="s">
        <v>69</v>
      </c>
      <c r="E19" s="29">
        <v>69</v>
      </c>
      <c r="F19" s="30">
        <v>67.2</v>
      </c>
      <c r="G19" s="70">
        <v>77</v>
      </c>
      <c r="H19" s="71">
        <v>-82</v>
      </c>
      <c r="I19" s="72">
        <v>-85</v>
      </c>
      <c r="J19" s="9">
        <f t="shared" si="0"/>
        <v>77</v>
      </c>
      <c r="K19" s="69">
        <v>97</v>
      </c>
      <c r="L19" s="69">
        <v>105</v>
      </c>
      <c r="M19" s="72">
        <v>-110</v>
      </c>
      <c r="N19" s="34">
        <f t="shared" si="1"/>
        <v>105</v>
      </c>
      <c r="O19" s="23">
        <f t="shared" si="2"/>
        <v>182</v>
      </c>
      <c r="P19" s="30">
        <f t="shared" si="3"/>
        <v>247.7331945500737</v>
      </c>
      <c r="Q19" s="26" t="s">
        <v>26</v>
      </c>
    </row>
    <row r="20" spans="1:17">
      <c r="A20" s="24">
        <v>19</v>
      </c>
      <c r="B20" s="22" t="s">
        <v>79</v>
      </c>
      <c r="C20" s="22" t="s">
        <v>80</v>
      </c>
      <c r="D20" s="24" t="s">
        <v>81</v>
      </c>
      <c r="E20" s="29">
        <v>69</v>
      </c>
      <c r="F20" s="30">
        <v>62.44</v>
      </c>
      <c r="G20" s="69">
        <v>60</v>
      </c>
      <c r="H20" s="69">
        <v>65</v>
      </c>
      <c r="I20" s="71">
        <v>-70</v>
      </c>
      <c r="J20" s="9">
        <f t="shared" si="0"/>
        <v>65</v>
      </c>
      <c r="K20" s="69">
        <v>77</v>
      </c>
      <c r="L20" s="69">
        <v>81</v>
      </c>
      <c r="M20" s="74">
        <v>85</v>
      </c>
      <c r="N20" s="34">
        <f t="shared" si="1"/>
        <v>85</v>
      </c>
      <c r="O20" s="23">
        <f t="shared" si="2"/>
        <v>150</v>
      </c>
      <c r="P20" s="30">
        <f t="shared" si="3"/>
        <v>214.53085614416065</v>
      </c>
      <c r="Q20" s="26" t="s">
        <v>27</v>
      </c>
    </row>
    <row r="21" spans="1:17" ht="15" customHeight="1">
      <c r="A21" s="24">
        <v>1</v>
      </c>
      <c r="B21" s="27" t="s">
        <v>74</v>
      </c>
      <c r="C21" s="27" t="s">
        <v>75</v>
      </c>
      <c r="D21" s="24" t="s">
        <v>30</v>
      </c>
      <c r="E21" s="29">
        <v>69</v>
      </c>
      <c r="F21" s="30">
        <v>68.739999999999995</v>
      </c>
      <c r="G21" s="70">
        <v>37</v>
      </c>
      <c r="H21" s="69">
        <v>40</v>
      </c>
      <c r="I21" s="74">
        <v>43</v>
      </c>
      <c r="J21" s="9">
        <f t="shared" si="0"/>
        <v>43</v>
      </c>
      <c r="K21" s="69">
        <v>50</v>
      </c>
      <c r="L21" s="69">
        <v>55</v>
      </c>
      <c r="M21" s="51">
        <v>0</v>
      </c>
      <c r="N21" s="34">
        <f t="shared" si="1"/>
        <v>55</v>
      </c>
      <c r="O21" s="23">
        <f t="shared" si="2"/>
        <v>98</v>
      </c>
      <c r="P21" s="30">
        <f t="shared" si="3"/>
        <v>131.47248406475416</v>
      </c>
      <c r="Q21" s="26" t="s">
        <v>28</v>
      </c>
    </row>
    <row r="22" spans="1:17">
      <c r="A22" s="24"/>
      <c r="B22" s="27" t="s">
        <v>84</v>
      </c>
      <c r="C22" s="27" t="s">
        <v>85</v>
      </c>
      <c r="D22" s="28" t="s">
        <v>92</v>
      </c>
      <c r="E22" s="29">
        <v>69</v>
      </c>
      <c r="F22" s="29">
        <v>62.54</v>
      </c>
      <c r="G22" s="70">
        <v>20</v>
      </c>
      <c r="H22" s="69">
        <v>22</v>
      </c>
      <c r="I22" s="74">
        <v>25</v>
      </c>
      <c r="J22" s="9">
        <f t="shared" si="0"/>
        <v>25</v>
      </c>
      <c r="K22" s="69">
        <v>20</v>
      </c>
      <c r="L22" s="69">
        <v>25</v>
      </c>
      <c r="M22" s="74">
        <v>26</v>
      </c>
      <c r="N22" s="34">
        <f t="shared" si="1"/>
        <v>26</v>
      </c>
      <c r="O22" s="23">
        <f t="shared" si="2"/>
        <v>51</v>
      </c>
      <c r="P22" s="30">
        <f t="shared" si="3"/>
        <v>72.859076159639102</v>
      </c>
      <c r="Q22" s="26" t="s">
        <v>41</v>
      </c>
    </row>
    <row r="23" spans="1:17">
      <c r="A23" s="24"/>
      <c r="B23" s="27"/>
      <c r="C23" s="27"/>
      <c r="D23" s="28"/>
      <c r="E23" s="29"/>
      <c r="F23" s="30"/>
      <c r="G23" s="88"/>
      <c r="H23" s="50"/>
      <c r="I23" s="51"/>
      <c r="J23" s="50"/>
      <c r="K23" s="50"/>
      <c r="L23" s="50"/>
      <c r="M23" s="51"/>
      <c r="N23" s="89"/>
      <c r="O23" s="50"/>
      <c r="P23" s="45"/>
      <c r="Q23" s="37"/>
    </row>
    <row r="24" spans="1:17">
      <c r="A24" s="24">
        <v>8</v>
      </c>
      <c r="B24" s="27" t="s">
        <v>109</v>
      </c>
      <c r="C24" s="27" t="s">
        <v>110</v>
      </c>
      <c r="D24" s="28" t="s">
        <v>111</v>
      </c>
      <c r="E24" s="29">
        <v>77</v>
      </c>
      <c r="F24" s="30">
        <v>76.7</v>
      </c>
      <c r="G24" s="70">
        <v>111</v>
      </c>
      <c r="H24" s="69">
        <v>115</v>
      </c>
      <c r="I24" s="79">
        <v>-117</v>
      </c>
      <c r="J24" s="9">
        <f t="shared" si="0"/>
        <v>115</v>
      </c>
      <c r="K24" s="69">
        <v>140</v>
      </c>
      <c r="L24" s="69">
        <v>145</v>
      </c>
      <c r="M24" s="51">
        <v>0</v>
      </c>
      <c r="N24" s="34">
        <f t="shared" si="1"/>
        <v>145</v>
      </c>
      <c r="O24" s="23">
        <f t="shared" si="2"/>
        <v>260</v>
      </c>
      <c r="P24" s="30">
        <f t="shared" si="3"/>
        <v>326.76947756790963</v>
      </c>
      <c r="Q24" s="26" t="s">
        <v>26</v>
      </c>
    </row>
    <row r="25" spans="1:17" ht="14.25" customHeight="1">
      <c r="A25" s="24">
        <v>2</v>
      </c>
      <c r="B25" s="27" t="s">
        <v>102</v>
      </c>
      <c r="C25" s="27" t="s">
        <v>103</v>
      </c>
      <c r="D25" s="28" t="s">
        <v>104</v>
      </c>
      <c r="E25" s="29">
        <v>77</v>
      </c>
      <c r="F25" s="30">
        <v>71.72</v>
      </c>
      <c r="G25" s="71">
        <v>-100</v>
      </c>
      <c r="H25" s="69">
        <v>100</v>
      </c>
      <c r="I25" s="69">
        <v>105</v>
      </c>
      <c r="J25" s="9">
        <f t="shared" si="0"/>
        <v>105</v>
      </c>
      <c r="K25" s="69">
        <v>130</v>
      </c>
      <c r="L25" s="69">
        <v>135</v>
      </c>
      <c r="M25" s="69">
        <v>140</v>
      </c>
      <c r="N25" s="34">
        <f t="shared" si="1"/>
        <v>140</v>
      </c>
      <c r="O25" s="23">
        <f t="shared" si="2"/>
        <v>245</v>
      </c>
      <c r="P25" s="30">
        <f t="shared" si="3"/>
        <v>320.1668675187758</v>
      </c>
      <c r="Q25" s="26" t="s">
        <v>27</v>
      </c>
    </row>
    <row r="26" spans="1:17">
      <c r="A26" s="24">
        <v>4</v>
      </c>
      <c r="B26" s="27" t="s">
        <v>105</v>
      </c>
      <c r="C26" s="27" t="s">
        <v>106</v>
      </c>
      <c r="D26" s="28" t="s">
        <v>104</v>
      </c>
      <c r="E26" s="29">
        <v>77</v>
      </c>
      <c r="F26" s="30">
        <v>72.239999999999995</v>
      </c>
      <c r="G26" s="70">
        <v>100</v>
      </c>
      <c r="H26" s="71">
        <v>-103</v>
      </c>
      <c r="I26" s="79">
        <v>-106</v>
      </c>
      <c r="J26" s="9">
        <f t="shared" si="0"/>
        <v>100</v>
      </c>
      <c r="K26" s="69">
        <v>120</v>
      </c>
      <c r="L26" s="69">
        <v>125</v>
      </c>
      <c r="M26" s="71">
        <v>-127</v>
      </c>
      <c r="N26" s="34">
        <f t="shared" si="1"/>
        <v>125</v>
      </c>
      <c r="O26" s="23">
        <f t="shared" si="2"/>
        <v>225</v>
      </c>
      <c r="P26" s="30">
        <f t="shared" si="3"/>
        <v>292.75584036160245</v>
      </c>
      <c r="Q26" s="26" t="s">
        <v>28</v>
      </c>
    </row>
    <row r="27" spans="1:17">
      <c r="A27" s="24">
        <v>16</v>
      </c>
      <c r="B27" s="27" t="s">
        <v>114</v>
      </c>
      <c r="C27" s="27" t="s">
        <v>115</v>
      </c>
      <c r="D27" s="28" t="s">
        <v>69</v>
      </c>
      <c r="E27" s="29">
        <v>77</v>
      </c>
      <c r="F27" s="30">
        <v>75.36</v>
      </c>
      <c r="G27" s="70">
        <v>70</v>
      </c>
      <c r="H27" s="69">
        <v>75</v>
      </c>
      <c r="I27" s="74">
        <v>78</v>
      </c>
      <c r="J27" s="9">
        <f t="shared" si="0"/>
        <v>78</v>
      </c>
      <c r="K27" s="69">
        <v>85</v>
      </c>
      <c r="L27" s="69">
        <v>90</v>
      </c>
      <c r="M27" s="71">
        <v>-95</v>
      </c>
      <c r="N27" s="34">
        <f t="shared" si="1"/>
        <v>90</v>
      </c>
      <c r="O27" s="23">
        <f t="shared" si="2"/>
        <v>168</v>
      </c>
      <c r="P27" s="30">
        <f t="shared" si="3"/>
        <v>213.25357250864749</v>
      </c>
      <c r="Q27" s="26" t="s">
        <v>41</v>
      </c>
    </row>
    <row r="28" spans="1:17">
      <c r="A28" s="24">
        <v>17</v>
      </c>
      <c r="B28" s="32" t="s">
        <v>112</v>
      </c>
      <c r="C28" s="32" t="s">
        <v>116</v>
      </c>
      <c r="D28" s="28" t="s">
        <v>117</v>
      </c>
      <c r="E28" s="29">
        <v>77</v>
      </c>
      <c r="F28" s="30">
        <v>69.62</v>
      </c>
      <c r="G28" s="70">
        <v>68</v>
      </c>
      <c r="H28" s="71">
        <v>-72</v>
      </c>
      <c r="I28" s="74">
        <v>72</v>
      </c>
      <c r="J28" s="9">
        <f t="shared" si="0"/>
        <v>72</v>
      </c>
      <c r="K28" s="69">
        <v>90</v>
      </c>
      <c r="L28" s="69">
        <v>95</v>
      </c>
      <c r="M28" s="72">
        <v>-100</v>
      </c>
      <c r="N28" s="34">
        <f t="shared" si="1"/>
        <v>95</v>
      </c>
      <c r="O28" s="23">
        <f t="shared" si="2"/>
        <v>167</v>
      </c>
      <c r="P28" s="30">
        <f t="shared" si="3"/>
        <v>222.25558852316638</v>
      </c>
      <c r="Q28" s="26" t="s">
        <v>42</v>
      </c>
    </row>
    <row r="29" spans="1:17">
      <c r="A29" s="24">
        <v>14</v>
      </c>
      <c r="B29" s="27" t="s">
        <v>112</v>
      </c>
      <c r="C29" s="27" t="s">
        <v>113</v>
      </c>
      <c r="D29" s="28" t="s">
        <v>69</v>
      </c>
      <c r="E29" s="29">
        <v>77</v>
      </c>
      <c r="F29" s="30">
        <v>72.94</v>
      </c>
      <c r="G29" s="70">
        <v>70</v>
      </c>
      <c r="H29" s="71">
        <v>-75</v>
      </c>
      <c r="I29" s="72">
        <v>-75</v>
      </c>
      <c r="J29" s="9">
        <f t="shared" si="0"/>
        <v>70</v>
      </c>
      <c r="K29" s="69">
        <v>90</v>
      </c>
      <c r="L29" s="69">
        <v>95</v>
      </c>
      <c r="M29" s="72">
        <v>-100</v>
      </c>
      <c r="N29" s="34">
        <f t="shared" si="1"/>
        <v>95</v>
      </c>
      <c r="O29" s="23">
        <f t="shared" si="2"/>
        <v>165</v>
      </c>
      <c r="P29" s="30">
        <f t="shared" si="3"/>
        <v>213.45772585072444</v>
      </c>
      <c r="Q29" s="26" t="s">
        <v>43</v>
      </c>
    </row>
    <row r="30" spans="1:17">
      <c r="A30" s="24">
        <v>18</v>
      </c>
      <c r="B30" s="22" t="s">
        <v>118</v>
      </c>
      <c r="C30" s="22" t="s">
        <v>119</v>
      </c>
      <c r="D30" s="24" t="s">
        <v>81</v>
      </c>
      <c r="E30" s="29">
        <v>77</v>
      </c>
      <c r="F30" s="30">
        <v>75.14</v>
      </c>
      <c r="G30" s="76">
        <v>60</v>
      </c>
      <c r="H30" s="77">
        <v>65</v>
      </c>
      <c r="I30" s="78">
        <v>-70</v>
      </c>
      <c r="J30" s="9">
        <f t="shared" si="0"/>
        <v>65</v>
      </c>
      <c r="K30" s="69">
        <v>80</v>
      </c>
      <c r="L30" s="69">
        <v>85</v>
      </c>
      <c r="M30" s="72">
        <v>-90</v>
      </c>
      <c r="N30" s="34">
        <f t="shared" si="1"/>
        <v>85</v>
      </c>
      <c r="O30" s="23">
        <f t="shared" si="2"/>
        <v>150</v>
      </c>
      <c r="P30" s="30">
        <f t="shared" si="3"/>
        <v>190.72322847859039</v>
      </c>
      <c r="Q30" s="26" t="s">
        <v>44</v>
      </c>
    </row>
    <row r="31" spans="1:17">
      <c r="A31" s="24">
        <v>5</v>
      </c>
      <c r="B31" s="27" t="s">
        <v>105</v>
      </c>
      <c r="C31" s="27" t="s">
        <v>107</v>
      </c>
      <c r="D31" s="28" t="s">
        <v>108</v>
      </c>
      <c r="E31" s="29">
        <v>77</v>
      </c>
      <c r="F31" s="30">
        <v>75.64</v>
      </c>
      <c r="G31" s="70">
        <v>55</v>
      </c>
      <c r="H31" s="69">
        <v>60</v>
      </c>
      <c r="I31" s="74">
        <v>63</v>
      </c>
      <c r="J31" s="9">
        <f t="shared" si="0"/>
        <v>63</v>
      </c>
      <c r="K31" s="69">
        <v>70</v>
      </c>
      <c r="L31" s="69">
        <v>75</v>
      </c>
      <c r="M31" s="74">
        <v>80</v>
      </c>
      <c r="N31" s="34">
        <f t="shared" si="1"/>
        <v>80</v>
      </c>
      <c r="O31" s="23">
        <f t="shared" si="2"/>
        <v>143</v>
      </c>
      <c r="P31" s="30">
        <f t="shared" si="3"/>
        <v>181.13678819714428</v>
      </c>
      <c r="Q31" s="26" t="s">
        <v>45</v>
      </c>
    </row>
    <row r="32" spans="1:17">
      <c r="A32" s="24"/>
      <c r="B32" s="27" t="s">
        <v>88</v>
      </c>
      <c r="C32" s="27" t="s">
        <v>89</v>
      </c>
      <c r="D32" s="28" t="s">
        <v>92</v>
      </c>
      <c r="E32" s="29">
        <v>77</v>
      </c>
      <c r="F32" s="29">
        <v>73.38</v>
      </c>
      <c r="G32" s="71">
        <v>-50</v>
      </c>
      <c r="H32" s="69">
        <v>50</v>
      </c>
      <c r="I32" s="69">
        <v>55</v>
      </c>
      <c r="J32" s="9">
        <f t="shared" si="0"/>
        <v>55</v>
      </c>
      <c r="K32" s="69">
        <v>70</v>
      </c>
      <c r="L32" s="69">
        <v>75</v>
      </c>
      <c r="M32" s="69">
        <v>77</v>
      </c>
      <c r="N32" s="34">
        <f t="shared" si="1"/>
        <v>77</v>
      </c>
      <c r="O32" s="23">
        <f t="shared" si="2"/>
        <v>132</v>
      </c>
      <c r="P32" s="30">
        <f t="shared" si="3"/>
        <v>170.16086007315661</v>
      </c>
      <c r="Q32" s="26" t="s">
        <v>46</v>
      </c>
    </row>
    <row r="33" spans="1:17">
      <c r="A33" s="24"/>
      <c r="B33" s="27"/>
      <c r="C33" s="27"/>
      <c r="D33" s="28"/>
      <c r="E33" s="29"/>
      <c r="F33" s="30"/>
      <c r="G33" s="88"/>
      <c r="H33" s="50"/>
      <c r="I33" s="51"/>
      <c r="J33" s="50"/>
      <c r="K33" s="50"/>
      <c r="L33" s="50"/>
      <c r="M33" s="51"/>
      <c r="N33" s="89"/>
      <c r="O33" s="50"/>
      <c r="P33" s="45"/>
      <c r="Q33" s="37"/>
    </row>
    <row r="34" spans="1:17">
      <c r="A34" s="24">
        <v>9</v>
      </c>
      <c r="B34" s="27" t="s">
        <v>121</v>
      </c>
      <c r="C34" s="27" t="s">
        <v>120</v>
      </c>
      <c r="D34" s="28" t="s">
        <v>69</v>
      </c>
      <c r="E34" s="29">
        <v>85</v>
      </c>
      <c r="F34" s="30">
        <v>78.34</v>
      </c>
      <c r="G34" s="71">
        <v>-105</v>
      </c>
      <c r="H34" s="69">
        <v>108</v>
      </c>
      <c r="I34" s="69">
        <v>112</v>
      </c>
      <c r="J34" s="9">
        <f t="shared" si="0"/>
        <v>112</v>
      </c>
      <c r="K34" s="69">
        <v>135</v>
      </c>
      <c r="L34" s="69">
        <v>141</v>
      </c>
      <c r="M34" s="74">
        <v>145</v>
      </c>
      <c r="N34" s="34">
        <f t="shared" si="1"/>
        <v>145</v>
      </c>
      <c r="O34" s="23">
        <f t="shared" si="2"/>
        <v>257</v>
      </c>
      <c r="P34" s="30">
        <f t="shared" si="3"/>
        <v>319.25553131474362</v>
      </c>
      <c r="Q34" s="26" t="s">
        <v>26</v>
      </c>
    </row>
    <row r="35" spans="1:17">
      <c r="A35" s="24">
        <v>20</v>
      </c>
      <c r="B35" s="27" t="s">
        <v>125</v>
      </c>
      <c r="C35" s="27" t="s">
        <v>126</v>
      </c>
      <c r="D35" s="28" t="s">
        <v>111</v>
      </c>
      <c r="E35" s="29">
        <v>85</v>
      </c>
      <c r="F35" s="30">
        <v>77.900000000000006</v>
      </c>
      <c r="G35" s="70">
        <v>95</v>
      </c>
      <c r="H35" s="71">
        <v>-100</v>
      </c>
      <c r="I35" s="74">
        <v>100</v>
      </c>
      <c r="J35" s="9">
        <f t="shared" si="0"/>
        <v>100</v>
      </c>
      <c r="K35" s="69">
        <v>110</v>
      </c>
      <c r="L35" s="69">
        <v>115</v>
      </c>
      <c r="M35" s="74">
        <v>120</v>
      </c>
      <c r="N35" s="34">
        <f t="shared" si="1"/>
        <v>120</v>
      </c>
      <c r="O35" s="23">
        <f t="shared" si="2"/>
        <v>220</v>
      </c>
      <c r="P35" s="30">
        <f t="shared" si="3"/>
        <v>274.13398922705278</v>
      </c>
      <c r="Q35" s="26" t="s">
        <v>27</v>
      </c>
    </row>
    <row r="36" spans="1:17">
      <c r="A36" s="24">
        <v>10</v>
      </c>
      <c r="B36" s="27" t="s">
        <v>102</v>
      </c>
      <c r="C36" s="27" t="s">
        <v>68</v>
      </c>
      <c r="D36" s="28" t="s">
        <v>69</v>
      </c>
      <c r="E36" s="29">
        <v>85</v>
      </c>
      <c r="F36" s="30">
        <v>83.56</v>
      </c>
      <c r="G36" s="69">
        <v>77</v>
      </c>
      <c r="H36" s="69">
        <v>82</v>
      </c>
      <c r="I36" s="69">
        <v>86</v>
      </c>
      <c r="J36" s="9">
        <f t="shared" si="0"/>
        <v>86</v>
      </c>
      <c r="K36" s="69">
        <v>107</v>
      </c>
      <c r="L36" s="69">
        <v>112</v>
      </c>
      <c r="M36" s="71">
        <v>-117</v>
      </c>
      <c r="N36" s="34">
        <f t="shared" si="1"/>
        <v>112</v>
      </c>
      <c r="O36" s="23">
        <f t="shared" si="2"/>
        <v>198</v>
      </c>
      <c r="P36" s="30">
        <f t="shared" si="3"/>
        <v>237.8218996294116</v>
      </c>
      <c r="Q36" s="26" t="s">
        <v>28</v>
      </c>
    </row>
    <row r="37" spans="1:17">
      <c r="A37" s="24">
        <v>15</v>
      </c>
      <c r="B37" s="27" t="s">
        <v>124</v>
      </c>
      <c r="C37" s="27" t="s">
        <v>116</v>
      </c>
      <c r="D37" s="28" t="s">
        <v>30</v>
      </c>
      <c r="E37" s="29">
        <v>85</v>
      </c>
      <c r="F37" s="30">
        <v>84.4</v>
      </c>
      <c r="G37" s="69">
        <v>65</v>
      </c>
      <c r="H37" s="69">
        <v>68</v>
      </c>
      <c r="I37" s="69">
        <v>71</v>
      </c>
      <c r="J37" s="9">
        <f t="shared" si="0"/>
        <v>71</v>
      </c>
      <c r="K37" s="69">
        <v>88</v>
      </c>
      <c r="L37" s="69">
        <v>91</v>
      </c>
      <c r="M37" s="74">
        <v>94</v>
      </c>
      <c r="N37" s="34">
        <f t="shared" si="1"/>
        <v>94</v>
      </c>
      <c r="O37" s="23">
        <f t="shared" si="2"/>
        <v>165</v>
      </c>
      <c r="P37" s="30">
        <f t="shared" si="3"/>
        <v>197.20327723211199</v>
      </c>
      <c r="Q37" s="26" t="s">
        <v>41</v>
      </c>
    </row>
    <row r="38" spans="1:17">
      <c r="A38" s="24">
        <v>24</v>
      </c>
      <c r="B38" s="27" t="s">
        <v>144</v>
      </c>
      <c r="C38" s="27" t="s">
        <v>126</v>
      </c>
      <c r="D38" s="28" t="s">
        <v>111</v>
      </c>
      <c r="E38" s="29">
        <v>85</v>
      </c>
      <c r="F38" s="30">
        <v>80.94</v>
      </c>
      <c r="G38" s="70">
        <v>56</v>
      </c>
      <c r="H38" s="69">
        <v>61</v>
      </c>
      <c r="I38" s="74">
        <v>66</v>
      </c>
      <c r="J38" s="9">
        <f t="shared" si="0"/>
        <v>66</v>
      </c>
      <c r="K38" s="69">
        <v>80</v>
      </c>
      <c r="L38" s="69">
        <v>85</v>
      </c>
      <c r="M38" s="72">
        <v>-90</v>
      </c>
      <c r="N38" s="34">
        <f t="shared" si="1"/>
        <v>85</v>
      </c>
      <c r="O38" s="23">
        <f t="shared" si="2"/>
        <v>151</v>
      </c>
      <c r="P38" s="30">
        <f t="shared" si="3"/>
        <v>184.34404510127362</v>
      </c>
      <c r="Q38" s="26" t="s">
        <v>42</v>
      </c>
    </row>
    <row r="39" spans="1:17">
      <c r="A39" s="24"/>
      <c r="B39" s="27" t="s">
        <v>93</v>
      </c>
      <c r="C39" s="27" t="s">
        <v>94</v>
      </c>
      <c r="D39" s="28" t="s">
        <v>92</v>
      </c>
      <c r="E39" s="29">
        <v>85</v>
      </c>
      <c r="F39" s="29">
        <v>81.400000000000006</v>
      </c>
      <c r="G39" s="69">
        <v>45</v>
      </c>
      <c r="H39" s="69">
        <v>48</v>
      </c>
      <c r="I39" s="74">
        <v>50</v>
      </c>
      <c r="J39" s="9">
        <f t="shared" si="0"/>
        <v>50</v>
      </c>
      <c r="K39" s="69">
        <v>55</v>
      </c>
      <c r="L39" s="69">
        <v>62</v>
      </c>
      <c r="M39" s="74">
        <v>65</v>
      </c>
      <c r="N39" s="34">
        <f t="shared" si="1"/>
        <v>65</v>
      </c>
      <c r="O39" s="23">
        <f t="shared" si="2"/>
        <v>115</v>
      </c>
      <c r="P39" s="30">
        <f t="shared" si="3"/>
        <v>139.98165529950933</v>
      </c>
      <c r="Q39" s="26" t="s">
        <v>43</v>
      </c>
    </row>
    <row r="40" spans="1:17">
      <c r="A40" s="24"/>
      <c r="B40" s="27" t="s">
        <v>90</v>
      </c>
      <c r="C40" s="27" t="s">
        <v>91</v>
      </c>
      <c r="D40" s="28" t="s">
        <v>92</v>
      </c>
      <c r="E40" s="29">
        <v>85</v>
      </c>
      <c r="F40" s="29">
        <v>79.56</v>
      </c>
      <c r="G40" s="70">
        <v>30</v>
      </c>
      <c r="H40" s="69">
        <v>32</v>
      </c>
      <c r="I40" s="74">
        <v>34</v>
      </c>
      <c r="J40" s="9">
        <f t="shared" si="0"/>
        <v>34</v>
      </c>
      <c r="K40" s="69">
        <v>48</v>
      </c>
      <c r="L40" s="69">
        <v>50</v>
      </c>
      <c r="M40" s="69">
        <v>52</v>
      </c>
      <c r="N40" s="34">
        <f t="shared" si="1"/>
        <v>52</v>
      </c>
      <c r="O40" s="23">
        <f t="shared" si="2"/>
        <v>86</v>
      </c>
      <c r="P40" s="30">
        <f t="shared" si="3"/>
        <v>105.94721098602238</v>
      </c>
      <c r="Q40" s="26" t="s">
        <v>44</v>
      </c>
    </row>
    <row r="41" spans="1:17">
      <c r="A41" s="24">
        <v>13</v>
      </c>
      <c r="B41" s="27" t="s">
        <v>122</v>
      </c>
      <c r="C41" s="27" t="s">
        <v>123</v>
      </c>
      <c r="D41" s="28" t="s">
        <v>69</v>
      </c>
      <c r="E41" s="29">
        <v>85</v>
      </c>
      <c r="F41" s="30">
        <v>82.16</v>
      </c>
      <c r="G41" s="70">
        <v>80</v>
      </c>
      <c r="H41" s="69">
        <v>85</v>
      </c>
      <c r="I41" s="72">
        <v>-90</v>
      </c>
      <c r="J41" s="9">
        <f t="shared" si="0"/>
        <v>85</v>
      </c>
      <c r="K41" s="50">
        <v>0</v>
      </c>
      <c r="L41" s="50">
        <v>0</v>
      </c>
      <c r="M41" s="50">
        <v>0</v>
      </c>
      <c r="N41" s="34">
        <f t="shared" si="1"/>
        <v>0</v>
      </c>
      <c r="O41" s="23">
        <v>0</v>
      </c>
      <c r="P41" s="30">
        <f t="shared" si="3"/>
        <v>0</v>
      </c>
      <c r="Q41" s="26"/>
    </row>
    <row r="42" spans="1:17">
      <c r="A42" s="24">
        <v>25</v>
      </c>
      <c r="B42" s="32" t="s">
        <v>127</v>
      </c>
      <c r="C42" s="32" t="s">
        <v>145</v>
      </c>
      <c r="D42" s="28" t="s">
        <v>117</v>
      </c>
      <c r="E42" s="29">
        <v>85</v>
      </c>
      <c r="F42" s="30">
        <v>83.9</v>
      </c>
      <c r="G42" s="80">
        <v>-60</v>
      </c>
      <c r="H42" s="71">
        <v>-60</v>
      </c>
      <c r="I42" s="72">
        <v>-60</v>
      </c>
      <c r="J42" s="9">
        <f t="shared" si="0"/>
        <v>-60</v>
      </c>
      <c r="K42" s="50">
        <v>0</v>
      </c>
      <c r="L42" s="50">
        <v>0</v>
      </c>
      <c r="M42" s="51">
        <v>0</v>
      </c>
      <c r="N42" s="34">
        <f t="shared" si="1"/>
        <v>0</v>
      </c>
      <c r="O42" s="23">
        <v>0</v>
      </c>
      <c r="P42" s="30">
        <f t="shared" si="3"/>
        <v>0</v>
      </c>
      <c r="Q42" s="26"/>
    </row>
    <row r="43" spans="1:17">
      <c r="A43" s="24"/>
      <c r="B43" s="27"/>
      <c r="C43" s="27"/>
      <c r="D43" s="28"/>
      <c r="E43" s="29"/>
      <c r="F43" s="30"/>
      <c r="G43" s="88"/>
      <c r="H43" s="50"/>
      <c r="I43" s="51"/>
      <c r="J43" s="50"/>
      <c r="K43" s="50"/>
      <c r="L43" s="50"/>
      <c r="M43" s="51"/>
      <c r="N43" s="89"/>
      <c r="O43" s="50"/>
      <c r="P43" s="45"/>
      <c r="Q43" s="37"/>
    </row>
    <row r="44" spans="1:17">
      <c r="A44" s="24">
        <v>21</v>
      </c>
      <c r="B44" s="27" t="s">
        <v>128</v>
      </c>
      <c r="C44" s="27" t="s">
        <v>129</v>
      </c>
      <c r="D44" s="28" t="s">
        <v>111</v>
      </c>
      <c r="E44" s="29">
        <v>94</v>
      </c>
      <c r="F44" s="30">
        <v>90.58</v>
      </c>
      <c r="G44" s="69">
        <v>100</v>
      </c>
      <c r="H44" s="69">
        <v>104</v>
      </c>
      <c r="I44" s="71">
        <v>-107</v>
      </c>
      <c r="J44" s="9">
        <f t="shared" si="0"/>
        <v>104</v>
      </c>
      <c r="K44" s="69">
        <v>135</v>
      </c>
      <c r="L44" s="71">
        <v>-140</v>
      </c>
      <c r="M44" s="71">
        <v>-140</v>
      </c>
      <c r="N44" s="34">
        <f t="shared" si="1"/>
        <v>135</v>
      </c>
      <c r="O44" s="23">
        <f t="shared" ref="O44:O60" si="4">J44+N44</f>
        <v>239</v>
      </c>
      <c r="P44" s="30">
        <f t="shared" si="3"/>
        <v>276.33551718498234</v>
      </c>
      <c r="Q44" s="26" t="s">
        <v>26</v>
      </c>
    </row>
    <row r="45" spans="1:17">
      <c r="A45" s="24">
        <v>3</v>
      </c>
      <c r="B45" s="27" t="s">
        <v>118</v>
      </c>
      <c r="C45" s="27" t="s">
        <v>106</v>
      </c>
      <c r="D45" s="28" t="s">
        <v>104</v>
      </c>
      <c r="E45" s="29">
        <v>94</v>
      </c>
      <c r="F45" s="30">
        <v>94</v>
      </c>
      <c r="G45" s="69">
        <v>95</v>
      </c>
      <c r="H45" s="69">
        <v>100</v>
      </c>
      <c r="I45" s="69">
        <v>105</v>
      </c>
      <c r="J45" s="9">
        <f t="shared" si="0"/>
        <v>105</v>
      </c>
      <c r="K45" s="69">
        <v>130</v>
      </c>
      <c r="L45" s="81">
        <v>-135</v>
      </c>
      <c r="M45" s="72">
        <v>-137</v>
      </c>
      <c r="N45" s="34">
        <f t="shared" si="1"/>
        <v>130</v>
      </c>
      <c r="O45" s="23">
        <f t="shared" si="4"/>
        <v>235</v>
      </c>
      <c r="P45" s="30">
        <f t="shared" si="3"/>
        <v>267.39296064395444</v>
      </c>
      <c r="Q45" s="26" t="s">
        <v>27</v>
      </c>
    </row>
    <row r="46" spans="1:17">
      <c r="A46" s="24">
        <v>26</v>
      </c>
      <c r="B46" s="27" t="s">
        <v>130</v>
      </c>
      <c r="C46" s="27" t="s">
        <v>131</v>
      </c>
      <c r="D46" s="28" t="s">
        <v>132</v>
      </c>
      <c r="E46" s="29">
        <v>94</v>
      </c>
      <c r="F46" s="30">
        <v>92.26</v>
      </c>
      <c r="G46" s="80">
        <v>-90</v>
      </c>
      <c r="H46" s="69">
        <v>90</v>
      </c>
      <c r="I46" s="74">
        <v>95</v>
      </c>
      <c r="J46" s="9">
        <f t="shared" si="0"/>
        <v>95</v>
      </c>
      <c r="K46" s="69">
        <v>105</v>
      </c>
      <c r="L46" s="69">
        <v>110</v>
      </c>
      <c r="M46" s="69">
        <v>115</v>
      </c>
      <c r="N46" s="34">
        <f t="shared" si="1"/>
        <v>115</v>
      </c>
      <c r="O46" s="23">
        <f t="shared" si="4"/>
        <v>210</v>
      </c>
      <c r="P46" s="30">
        <f t="shared" si="3"/>
        <v>240.85614354455356</v>
      </c>
      <c r="Q46" s="26" t="s">
        <v>28</v>
      </c>
    </row>
    <row r="47" spans="1:17">
      <c r="A47" s="24">
        <v>23</v>
      </c>
      <c r="B47" s="27" t="s">
        <v>148</v>
      </c>
      <c r="C47" s="27" t="s">
        <v>80</v>
      </c>
      <c r="D47" s="28" t="s">
        <v>149</v>
      </c>
      <c r="E47" s="29">
        <v>94</v>
      </c>
      <c r="F47" s="30">
        <v>93.98</v>
      </c>
      <c r="G47" s="70">
        <v>75</v>
      </c>
      <c r="H47" s="69">
        <v>80</v>
      </c>
      <c r="I47" s="74">
        <v>85</v>
      </c>
      <c r="J47" s="9">
        <f t="shared" si="0"/>
        <v>85</v>
      </c>
      <c r="K47" s="69">
        <v>95</v>
      </c>
      <c r="L47" s="69">
        <v>103</v>
      </c>
      <c r="M47" s="74">
        <v>110</v>
      </c>
      <c r="N47" s="34">
        <f t="shared" si="1"/>
        <v>110</v>
      </c>
      <c r="O47" s="23">
        <f t="shared" si="4"/>
        <v>195</v>
      </c>
      <c r="P47" s="30">
        <f t="shared" si="3"/>
        <v>221.89907938229439</v>
      </c>
      <c r="Q47" s="26" t="s">
        <v>41</v>
      </c>
    </row>
    <row r="48" spans="1:17">
      <c r="A48" s="24">
        <v>30</v>
      </c>
      <c r="B48" s="27" t="s">
        <v>134</v>
      </c>
      <c r="C48" s="27" t="s">
        <v>135</v>
      </c>
      <c r="D48" s="28" t="s">
        <v>136</v>
      </c>
      <c r="E48" s="29">
        <v>94</v>
      </c>
      <c r="F48" s="30">
        <v>85.22</v>
      </c>
      <c r="G48" s="70">
        <v>55</v>
      </c>
      <c r="H48" s="69">
        <v>57</v>
      </c>
      <c r="I48" s="74">
        <v>59</v>
      </c>
      <c r="J48" s="9">
        <f t="shared" si="0"/>
        <v>59</v>
      </c>
      <c r="K48" s="69">
        <v>65</v>
      </c>
      <c r="L48" s="69">
        <v>70</v>
      </c>
      <c r="M48" s="72">
        <v>-75</v>
      </c>
      <c r="N48" s="34">
        <f t="shared" si="1"/>
        <v>70</v>
      </c>
      <c r="O48" s="23">
        <f t="shared" si="4"/>
        <v>129</v>
      </c>
      <c r="P48" s="30">
        <f t="shared" si="3"/>
        <v>153.44880992456967</v>
      </c>
      <c r="Q48" s="26" t="s">
        <v>42</v>
      </c>
    </row>
    <row r="49" spans="1:17">
      <c r="A49" s="24">
        <v>29</v>
      </c>
      <c r="B49" s="27" t="s">
        <v>133</v>
      </c>
      <c r="C49" s="27" t="s">
        <v>101</v>
      </c>
      <c r="D49" s="28" t="s">
        <v>108</v>
      </c>
      <c r="E49" s="29">
        <v>94</v>
      </c>
      <c r="F49" s="30">
        <v>86.59</v>
      </c>
      <c r="G49" s="71">
        <v>-92</v>
      </c>
      <c r="H49" s="71">
        <v>-92</v>
      </c>
      <c r="I49" s="71">
        <v>-92</v>
      </c>
      <c r="J49" s="9">
        <v>0</v>
      </c>
      <c r="K49" s="69">
        <v>108</v>
      </c>
      <c r="L49" s="69">
        <v>113</v>
      </c>
      <c r="M49" s="72">
        <v>-117</v>
      </c>
      <c r="N49" s="34">
        <f t="shared" si="1"/>
        <v>113</v>
      </c>
      <c r="O49" s="23">
        <f t="shared" si="4"/>
        <v>113</v>
      </c>
      <c r="P49" s="30">
        <v>0</v>
      </c>
      <c r="Q49" s="26"/>
    </row>
    <row r="50" spans="1:17">
      <c r="A50" s="24"/>
      <c r="B50" s="27"/>
      <c r="C50" s="27"/>
      <c r="D50" s="28"/>
      <c r="E50" s="29"/>
      <c r="F50" s="30"/>
      <c r="G50" s="88"/>
      <c r="H50" s="50"/>
      <c r="I50" s="51"/>
      <c r="J50" s="50"/>
      <c r="K50" s="50"/>
      <c r="L50" s="50"/>
      <c r="M50" s="51"/>
      <c r="N50" s="89"/>
      <c r="O50" s="50"/>
      <c r="P50" s="45"/>
      <c r="Q50" s="37"/>
    </row>
    <row r="51" spans="1:17">
      <c r="A51" s="24">
        <v>6</v>
      </c>
      <c r="B51" s="27" t="s">
        <v>137</v>
      </c>
      <c r="C51" s="27" t="s">
        <v>138</v>
      </c>
      <c r="D51" s="28" t="s">
        <v>139</v>
      </c>
      <c r="E51" s="29">
        <v>105</v>
      </c>
      <c r="F51" s="30">
        <v>101.9</v>
      </c>
      <c r="G51" s="70">
        <v>92</v>
      </c>
      <c r="H51" s="69">
        <v>97</v>
      </c>
      <c r="I51" s="74">
        <v>102</v>
      </c>
      <c r="J51" s="9">
        <f t="shared" ref="J51:J60" si="5">MAX(G51:I51)</f>
        <v>102</v>
      </c>
      <c r="K51" s="69">
        <v>123</v>
      </c>
      <c r="L51" s="69">
        <v>127</v>
      </c>
      <c r="M51" s="74">
        <v>131</v>
      </c>
      <c r="N51" s="34">
        <f t="shared" si="1"/>
        <v>131</v>
      </c>
      <c r="O51" s="23">
        <f t="shared" si="4"/>
        <v>233</v>
      </c>
      <c r="P51" s="30">
        <f t="shared" ref="P51:P60" si="6">O51*10^(0.784780654*LOG10(173.961/F51)^2)</f>
        <v>256.86039190513651</v>
      </c>
      <c r="Q51" s="26" t="s">
        <v>26</v>
      </c>
    </row>
    <row r="52" spans="1:17">
      <c r="A52" s="24">
        <v>11</v>
      </c>
      <c r="B52" s="32" t="s">
        <v>5</v>
      </c>
      <c r="C52" s="32" t="s">
        <v>143</v>
      </c>
      <c r="D52" s="28" t="s">
        <v>69</v>
      </c>
      <c r="E52" s="29">
        <v>105</v>
      </c>
      <c r="F52" s="30">
        <v>96.22</v>
      </c>
      <c r="G52" s="70">
        <v>95</v>
      </c>
      <c r="H52" s="69">
        <v>100</v>
      </c>
      <c r="I52" s="72">
        <v>-103</v>
      </c>
      <c r="J52" s="9">
        <f t="shared" si="5"/>
        <v>100</v>
      </c>
      <c r="K52" s="69">
        <v>125</v>
      </c>
      <c r="L52" s="69">
        <v>128</v>
      </c>
      <c r="M52" s="72">
        <v>-131</v>
      </c>
      <c r="N52" s="34">
        <f t="shared" si="1"/>
        <v>128</v>
      </c>
      <c r="O52" s="23">
        <f t="shared" si="4"/>
        <v>228</v>
      </c>
      <c r="P52" s="30">
        <f t="shared" si="6"/>
        <v>256.94732391527219</v>
      </c>
      <c r="Q52" s="26" t="s">
        <v>27</v>
      </c>
    </row>
    <row r="53" spans="1:17">
      <c r="A53" s="24">
        <v>22</v>
      </c>
      <c r="B53" s="27" t="s">
        <v>130</v>
      </c>
      <c r="C53" s="27" t="s">
        <v>146</v>
      </c>
      <c r="D53" s="28" t="s">
        <v>111</v>
      </c>
      <c r="E53" s="29">
        <v>105</v>
      </c>
      <c r="F53" s="30">
        <v>95.9</v>
      </c>
      <c r="G53" s="80">
        <v>-100</v>
      </c>
      <c r="H53" s="69">
        <v>100</v>
      </c>
      <c r="I53" s="72">
        <v>-103</v>
      </c>
      <c r="J53" s="9">
        <f t="shared" si="5"/>
        <v>100</v>
      </c>
      <c r="K53" s="71">
        <v>-120</v>
      </c>
      <c r="L53" s="69">
        <v>120</v>
      </c>
      <c r="M53" s="51">
        <v>0</v>
      </c>
      <c r="N53" s="34">
        <f t="shared" si="1"/>
        <v>120</v>
      </c>
      <c r="O53" s="23">
        <f t="shared" si="4"/>
        <v>220</v>
      </c>
      <c r="P53" s="30">
        <f t="shared" si="6"/>
        <v>248.26619211139661</v>
      </c>
      <c r="Q53" s="26" t="s">
        <v>28</v>
      </c>
    </row>
    <row r="54" spans="1:17">
      <c r="A54" s="24"/>
      <c r="B54" s="32" t="s">
        <v>100</v>
      </c>
      <c r="C54" s="32" t="s">
        <v>101</v>
      </c>
      <c r="D54" s="28" t="s">
        <v>92</v>
      </c>
      <c r="E54" s="29">
        <v>105</v>
      </c>
      <c r="F54" s="29">
        <v>103.52</v>
      </c>
      <c r="G54" s="70">
        <v>65</v>
      </c>
      <c r="H54" s="69">
        <v>70</v>
      </c>
      <c r="I54" s="74">
        <v>73</v>
      </c>
      <c r="J54" s="9">
        <f t="shared" si="5"/>
        <v>73</v>
      </c>
      <c r="K54" s="69">
        <v>95</v>
      </c>
      <c r="L54" s="71">
        <v>-97</v>
      </c>
      <c r="M54" s="74">
        <v>97</v>
      </c>
      <c r="N54" s="34">
        <f t="shared" si="1"/>
        <v>97</v>
      </c>
      <c r="O54" s="23">
        <f t="shared" si="4"/>
        <v>170</v>
      </c>
      <c r="P54" s="30">
        <f t="shared" si="6"/>
        <v>186.35008893577336</v>
      </c>
      <c r="Q54" s="26" t="s">
        <v>41</v>
      </c>
    </row>
    <row r="55" spans="1:17">
      <c r="A55" s="24">
        <v>7</v>
      </c>
      <c r="B55" s="32" t="s">
        <v>140</v>
      </c>
      <c r="C55" s="32" t="s">
        <v>141</v>
      </c>
      <c r="D55" s="28" t="s">
        <v>108</v>
      </c>
      <c r="E55" s="29">
        <v>105</v>
      </c>
      <c r="F55" s="30">
        <v>101.3</v>
      </c>
      <c r="G55" s="70">
        <v>63</v>
      </c>
      <c r="H55" s="69">
        <v>67</v>
      </c>
      <c r="I55" s="74">
        <v>72</v>
      </c>
      <c r="J55" s="9">
        <f t="shared" si="5"/>
        <v>72</v>
      </c>
      <c r="K55" s="69">
        <v>80</v>
      </c>
      <c r="L55" s="69">
        <v>85</v>
      </c>
      <c r="M55" s="72">
        <v>-92</v>
      </c>
      <c r="N55" s="34">
        <f t="shared" si="1"/>
        <v>85</v>
      </c>
      <c r="O55" s="23">
        <f t="shared" si="4"/>
        <v>157</v>
      </c>
      <c r="P55" s="30">
        <f t="shared" si="6"/>
        <v>173.45270286861782</v>
      </c>
      <c r="Q55" s="26" t="s">
        <v>42</v>
      </c>
    </row>
    <row r="56" spans="1:17">
      <c r="A56" s="24"/>
      <c r="B56" s="82" t="s">
        <v>97</v>
      </c>
      <c r="C56" s="82" t="s">
        <v>98</v>
      </c>
      <c r="D56" s="28" t="s">
        <v>92</v>
      </c>
      <c r="E56" s="29">
        <v>105</v>
      </c>
      <c r="F56" s="30">
        <v>99.86</v>
      </c>
      <c r="G56" s="70">
        <v>57</v>
      </c>
      <c r="H56" s="69">
        <v>60</v>
      </c>
      <c r="I56" s="74">
        <v>62</v>
      </c>
      <c r="J56" s="9">
        <f t="shared" si="5"/>
        <v>62</v>
      </c>
      <c r="K56" s="69">
        <v>80</v>
      </c>
      <c r="L56" s="69">
        <v>82</v>
      </c>
      <c r="M56" s="74">
        <v>85</v>
      </c>
      <c r="N56" s="34">
        <f t="shared" si="1"/>
        <v>85</v>
      </c>
      <c r="O56" s="23">
        <f t="shared" si="4"/>
        <v>147</v>
      </c>
      <c r="P56" s="30">
        <f t="shared" si="6"/>
        <v>163.27549342346794</v>
      </c>
      <c r="Q56" s="26" t="s">
        <v>43</v>
      </c>
    </row>
    <row r="57" spans="1:17">
      <c r="A57" s="24"/>
      <c r="B57" s="27" t="s">
        <v>95</v>
      </c>
      <c r="C57" s="27" t="s">
        <v>96</v>
      </c>
      <c r="D57" s="28" t="s">
        <v>92</v>
      </c>
      <c r="E57" s="29">
        <v>105</v>
      </c>
      <c r="F57" s="29">
        <v>95.68</v>
      </c>
      <c r="G57" s="70">
        <v>55</v>
      </c>
      <c r="H57" s="69">
        <v>57</v>
      </c>
      <c r="I57" s="74">
        <v>60</v>
      </c>
      <c r="J57" s="9">
        <f t="shared" si="5"/>
        <v>60</v>
      </c>
      <c r="K57" s="69">
        <v>80</v>
      </c>
      <c r="L57" s="69">
        <v>82</v>
      </c>
      <c r="M57" s="74">
        <v>85</v>
      </c>
      <c r="N57" s="34">
        <f t="shared" si="1"/>
        <v>85</v>
      </c>
      <c r="O57" s="23">
        <f t="shared" si="4"/>
        <v>145</v>
      </c>
      <c r="P57" s="30">
        <f t="shared" si="6"/>
        <v>163.78291149336081</v>
      </c>
      <c r="Q57" s="26" t="s">
        <v>44</v>
      </c>
    </row>
    <row r="58" spans="1:17">
      <c r="A58" s="24"/>
      <c r="B58" s="32" t="s">
        <v>124</v>
      </c>
      <c r="C58" s="32" t="s">
        <v>147</v>
      </c>
      <c r="D58" s="87" t="s">
        <v>150</v>
      </c>
      <c r="E58" s="29">
        <v>105</v>
      </c>
      <c r="F58" s="30"/>
      <c r="G58" s="70">
        <v>105</v>
      </c>
      <c r="H58" s="69">
        <v>110</v>
      </c>
      <c r="I58" s="74">
        <v>115</v>
      </c>
      <c r="J58" s="9">
        <f>MAX(G58:I58)</f>
        <v>115</v>
      </c>
      <c r="K58" s="69">
        <v>134</v>
      </c>
      <c r="L58" s="69">
        <v>140</v>
      </c>
      <c r="M58" s="72">
        <v>-143</v>
      </c>
      <c r="N58" s="34">
        <f>MAX(K58:M58)</f>
        <v>140</v>
      </c>
      <c r="O58" s="23">
        <f>J58+N58</f>
        <v>255</v>
      </c>
      <c r="P58" s="30"/>
      <c r="Q58" s="26"/>
    </row>
    <row r="59" spans="1:17">
      <c r="A59" s="24"/>
      <c r="B59" s="27"/>
      <c r="C59" s="27"/>
      <c r="D59" s="28"/>
      <c r="E59" s="29"/>
      <c r="F59" s="30"/>
      <c r="G59" s="88"/>
      <c r="H59" s="50"/>
      <c r="I59" s="51"/>
      <c r="J59" s="50"/>
      <c r="K59" s="50"/>
      <c r="L59" s="50"/>
      <c r="M59" s="51"/>
      <c r="N59" s="89"/>
      <c r="O59" s="50"/>
      <c r="P59" s="45"/>
      <c r="Q59" s="37"/>
    </row>
    <row r="60" spans="1:17">
      <c r="A60" s="24">
        <v>28</v>
      </c>
      <c r="B60" s="27" t="s">
        <v>82</v>
      </c>
      <c r="C60" s="27" t="s">
        <v>83</v>
      </c>
      <c r="D60" s="28" t="s">
        <v>73</v>
      </c>
      <c r="E60" s="29" t="s">
        <v>99</v>
      </c>
      <c r="F60" s="30">
        <v>108.84</v>
      </c>
      <c r="G60" s="70">
        <v>45</v>
      </c>
      <c r="H60" s="69">
        <v>48</v>
      </c>
      <c r="I60" s="74">
        <v>50</v>
      </c>
      <c r="J60" s="9">
        <f t="shared" si="5"/>
        <v>50</v>
      </c>
      <c r="K60" s="69">
        <v>50</v>
      </c>
      <c r="L60" s="69">
        <v>53</v>
      </c>
      <c r="M60" s="74">
        <v>56</v>
      </c>
      <c r="N60" s="34">
        <f t="shared" si="1"/>
        <v>56</v>
      </c>
      <c r="O60" s="23">
        <f t="shared" si="4"/>
        <v>106</v>
      </c>
      <c r="P60" s="30">
        <f t="shared" si="6"/>
        <v>114.25036540276787</v>
      </c>
      <c r="Q60" s="26" t="s">
        <v>26</v>
      </c>
    </row>
  </sheetData>
  <sheetCalcPr fullCalcOnLoad="1"/>
  <sortState ref="A16:Q54">
    <sortCondition ref="E16:E54"/>
  </sortState>
  <phoneticPr fontId="1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6"/>
  <sheetViews>
    <sheetView workbookViewId="0">
      <selection activeCell="R17" sqref="R17"/>
    </sheetView>
  </sheetViews>
  <sheetFormatPr baseColWidth="10" defaultColWidth="8.83203125" defaultRowHeight="11"/>
  <cols>
    <col min="2" max="2" width="11.33203125" customWidth="1"/>
    <col min="3" max="3" width="11.5" customWidth="1"/>
  </cols>
  <sheetData>
    <row r="2" spans="1:17">
      <c r="A2" s="64" t="s">
        <v>16</v>
      </c>
      <c r="B2" s="64" t="s">
        <v>14</v>
      </c>
      <c r="C2" s="64" t="s">
        <v>15</v>
      </c>
      <c r="D2" s="64" t="s">
        <v>22</v>
      </c>
      <c r="E2" s="64" t="s">
        <v>9</v>
      </c>
      <c r="F2" s="64" t="s">
        <v>6</v>
      </c>
      <c r="G2" s="37" t="s">
        <v>32</v>
      </c>
      <c r="H2" s="37" t="s">
        <v>33</v>
      </c>
      <c r="I2" s="37" t="s">
        <v>34</v>
      </c>
      <c r="J2" s="65" t="s">
        <v>35</v>
      </c>
      <c r="K2" s="64" t="s">
        <v>36</v>
      </c>
      <c r="L2" s="64" t="s">
        <v>37</v>
      </c>
      <c r="M2" s="64" t="s">
        <v>38</v>
      </c>
      <c r="N2" s="66" t="s">
        <v>39</v>
      </c>
      <c r="O2" s="67" t="s">
        <v>40</v>
      </c>
      <c r="P2" s="64" t="s">
        <v>31</v>
      </c>
      <c r="Q2" s="83" t="s">
        <v>47</v>
      </c>
    </row>
    <row r="3" spans="1:17">
      <c r="A3" s="24"/>
      <c r="B3" s="32" t="s">
        <v>70</v>
      </c>
      <c r="C3" s="32" t="s">
        <v>71</v>
      </c>
      <c r="D3" s="33" t="s">
        <v>63</v>
      </c>
      <c r="E3" s="29">
        <v>63</v>
      </c>
      <c r="F3" s="30">
        <v>62.5</v>
      </c>
      <c r="G3" s="69">
        <v>57</v>
      </c>
      <c r="H3" s="71">
        <v>-60</v>
      </c>
      <c r="I3" s="69">
        <v>62</v>
      </c>
      <c r="J3" s="9">
        <f>MAX(G3:I3)</f>
        <v>62</v>
      </c>
      <c r="K3" s="69">
        <v>70</v>
      </c>
      <c r="L3" s="69">
        <v>75</v>
      </c>
      <c r="M3" s="72">
        <v>-78</v>
      </c>
      <c r="N3" s="34">
        <f>MAX(K3:M3)</f>
        <v>75</v>
      </c>
      <c r="O3" s="39">
        <f>J3+N3</f>
        <v>137</v>
      </c>
      <c r="P3" s="45">
        <f>O3*10^(1.056683941*LOG10(125.441/F3)^2)</f>
        <v>171.1795133812023</v>
      </c>
      <c r="Q3" s="52" t="s">
        <v>151</v>
      </c>
    </row>
    <row r="4" spans="1:17">
      <c r="A4" s="24"/>
      <c r="B4" s="22" t="s">
        <v>67</v>
      </c>
      <c r="C4" s="22" t="s">
        <v>68</v>
      </c>
      <c r="D4" s="24" t="s">
        <v>69</v>
      </c>
      <c r="E4" s="25">
        <v>63</v>
      </c>
      <c r="F4" s="30">
        <v>60.5</v>
      </c>
      <c r="G4" s="73">
        <v>35</v>
      </c>
      <c r="H4" s="69">
        <v>40</v>
      </c>
      <c r="I4" s="71">
        <v>-43</v>
      </c>
      <c r="J4" s="9">
        <f>MAX(G4:I4)</f>
        <v>40</v>
      </c>
      <c r="K4" s="73">
        <v>47</v>
      </c>
      <c r="L4" s="73">
        <v>51</v>
      </c>
      <c r="M4" s="75">
        <v>-55</v>
      </c>
      <c r="N4" s="17">
        <f>MAX(K4:M4)</f>
        <v>51</v>
      </c>
      <c r="O4" s="39">
        <f>J4+N4</f>
        <v>91</v>
      </c>
      <c r="P4" s="45">
        <f>O4*10^(1.056683941*LOG10(125.441/F4)^2)</f>
        <v>116.14887268857613</v>
      </c>
    </row>
    <row r="5" spans="1:17">
      <c r="A5" s="24"/>
      <c r="B5" s="22" t="s">
        <v>64</v>
      </c>
      <c r="C5" s="22" t="s">
        <v>65</v>
      </c>
      <c r="D5" s="24" t="s">
        <v>66</v>
      </c>
      <c r="E5" s="29">
        <v>69</v>
      </c>
      <c r="F5" s="30">
        <v>67.12</v>
      </c>
      <c r="G5" s="70">
        <v>31</v>
      </c>
      <c r="H5" s="71">
        <v>-33</v>
      </c>
      <c r="I5" s="72">
        <v>-33</v>
      </c>
      <c r="J5" s="9">
        <f>MAX(G5:I5)</f>
        <v>31</v>
      </c>
      <c r="K5" s="69">
        <v>40</v>
      </c>
      <c r="L5" s="69">
        <v>43</v>
      </c>
      <c r="M5" s="74">
        <v>46</v>
      </c>
      <c r="N5" s="34">
        <f>MAX(K5:M5)</f>
        <v>46</v>
      </c>
      <c r="O5" s="39">
        <f>J5+N5</f>
        <v>77</v>
      </c>
      <c r="P5" s="45">
        <f>O5*10^(1.056683941*LOG10(125.441/F5)^2)</f>
        <v>92.1364604134817</v>
      </c>
    </row>
    <row r="6" spans="1:17">
      <c r="A6" s="24"/>
      <c r="B6" s="22" t="s">
        <v>61</v>
      </c>
      <c r="C6" s="22" t="s">
        <v>62</v>
      </c>
      <c r="D6" s="24" t="s">
        <v>63</v>
      </c>
      <c r="E6" s="29">
        <v>69</v>
      </c>
      <c r="F6" s="24">
        <v>63.7</v>
      </c>
      <c r="G6" s="70">
        <v>28</v>
      </c>
      <c r="H6" s="69">
        <v>31</v>
      </c>
      <c r="I6" s="71">
        <v>-33</v>
      </c>
      <c r="J6" s="9">
        <f>MAX(G6:I6)</f>
        <v>31</v>
      </c>
      <c r="K6" s="69">
        <v>38</v>
      </c>
      <c r="L6" s="69">
        <v>43</v>
      </c>
      <c r="M6" s="72">
        <v>-45</v>
      </c>
      <c r="N6" s="34">
        <f>MAX(K6:M6)</f>
        <v>43</v>
      </c>
      <c r="O6" s="39">
        <f>J6+N6</f>
        <v>74</v>
      </c>
      <c r="P6" s="45">
        <f>O6*10^(1.056683941*LOG10(125.441/F6)^2)</f>
        <v>91.359516763048077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42"/>
  <sheetViews>
    <sheetView workbookViewId="0">
      <selection activeCell="D45" sqref="D45"/>
    </sheetView>
  </sheetViews>
  <sheetFormatPr baseColWidth="10" defaultColWidth="8.83203125" defaultRowHeight="11"/>
  <cols>
    <col min="2" max="2" width="11.33203125" customWidth="1"/>
    <col min="3" max="3" width="12.33203125" customWidth="1"/>
    <col min="4" max="4" width="17.6640625" customWidth="1"/>
    <col min="17" max="17" width="10.33203125" customWidth="1"/>
  </cols>
  <sheetData>
    <row r="2" spans="1:17" ht="15">
      <c r="A2" s="48" t="s">
        <v>48</v>
      </c>
    </row>
    <row r="3" spans="1:17">
      <c r="A3" s="47" t="s">
        <v>16</v>
      </c>
      <c r="B3" s="47" t="s">
        <v>14</v>
      </c>
      <c r="C3" s="47" t="s">
        <v>15</v>
      </c>
      <c r="D3" s="47" t="s">
        <v>22</v>
      </c>
      <c r="E3" s="47" t="s">
        <v>9</v>
      </c>
      <c r="F3" s="47" t="s">
        <v>6</v>
      </c>
      <c r="G3" s="37" t="s">
        <v>32</v>
      </c>
      <c r="H3" s="37" t="s">
        <v>33</v>
      </c>
      <c r="I3" s="37" t="s">
        <v>34</v>
      </c>
      <c r="J3" s="7" t="s">
        <v>35</v>
      </c>
      <c r="K3" s="47" t="s">
        <v>36</v>
      </c>
      <c r="L3" s="47" t="s">
        <v>37</v>
      </c>
      <c r="M3" s="47" t="s">
        <v>38</v>
      </c>
      <c r="N3" s="47" t="s">
        <v>39</v>
      </c>
      <c r="O3" s="47" t="s">
        <v>40</v>
      </c>
      <c r="P3" s="47" t="s">
        <v>31</v>
      </c>
      <c r="Q3" s="83" t="s">
        <v>47</v>
      </c>
    </row>
    <row r="4" spans="1:17">
      <c r="A4" s="24">
        <v>8</v>
      </c>
      <c r="B4" s="27" t="s">
        <v>109</v>
      </c>
      <c r="C4" s="27" t="s">
        <v>110</v>
      </c>
      <c r="D4" s="28" t="s">
        <v>111</v>
      </c>
      <c r="E4" s="29">
        <v>77</v>
      </c>
      <c r="F4" s="30">
        <v>76.7</v>
      </c>
      <c r="G4" s="70">
        <v>111</v>
      </c>
      <c r="H4" s="69">
        <v>115</v>
      </c>
      <c r="I4" s="79">
        <v>-117</v>
      </c>
      <c r="J4" s="9">
        <f t="shared" ref="J4:J40" si="0">MAX(G4:I4)</f>
        <v>115</v>
      </c>
      <c r="K4" s="69">
        <v>140</v>
      </c>
      <c r="L4" s="69">
        <v>145</v>
      </c>
      <c r="M4" s="51">
        <v>0</v>
      </c>
      <c r="N4" s="34">
        <f t="shared" ref="N4:N42" si="1">MAX(K4:M4)</f>
        <v>145</v>
      </c>
      <c r="O4" s="23">
        <f t="shared" ref="O4:O38" si="2">J4+N4</f>
        <v>260</v>
      </c>
      <c r="P4" s="30">
        <f t="shared" ref="P4:P40" si="3">O4*10^(0.784780654*LOG10(173.961/F4)^2)</f>
        <v>326.76947756790963</v>
      </c>
      <c r="Q4" s="52" t="s">
        <v>151</v>
      </c>
    </row>
    <row r="5" spans="1:17">
      <c r="A5" s="24">
        <v>2</v>
      </c>
      <c r="B5" s="27" t="s">
        <v>102</v>
      </c>
      <c r="C5" s="27" t="s">
        <v>103</v>
      </c>
      <c r="D5" s="28" t="s">
        <v>104</v>
      </c>
      <c r="E5" s="29">
        <v>77</v>
      </c>
      <c r="F5" s="30">
        <v>71.72</v>
      </c>
      <c r="G5" s="71">
        <v>-100</v>
      </c>
      <c r="H5" s="69">
        <v>100</v>
      </c>
      <c r="I5" s="69">
        <v>105</v>
      </c>
      <c r="J5" s="9">
        <f t="shared" si="0"/>
        <v>105</v>
      </c>
      <c r="K5" s="69">
        <v>130</v>
      </c>
      <c r="L5" s="69">
        <v>135</v>
      </c>
      <c r="M5" s="69">
        <v>140</v>
      </c>
      <c r="N5" s="34">
        <f t="shared" si="1"/>
        <v>140</v>
      </c>
      <c r="O5" s="23">
        <f t="shared" si="2"/>
        <v>245</v>
      </c>
      <c r="P5" s="30">
        <f t="shared" si="3"/>
        <v>320.1668675187758</v>
      </c>
    </row>
    <row r="6" spans="1:17">
      <c r="A6" s="24">
        <v>9</v>
      </c>
      <c r="B6" s="27" t="s">
        <v>121</v>
      </c>
      <c r="C6" s="27" t="s">
        <v>120</v>
      </c>
      <c r="D6" s="28" t="s">
        <v>69</v>
      </c>
      <c r="E6" s="29">
        <v>85</v>
      </c>
      <c r="F6" s="30">
        <v>78.34</v>
      </c>
      <c r="G6" s="71">
        <v>-105</v>
      </c>
      <c r="H6" s="69">
        <v>108</v>
      </c>
      <c r="I6" s="69">
        <v>112</v>
      </c>
      <c r="J6" s="9">
        <f t="shared" si="0"/>
        <v>112</v>
      </c>
      <c r="K6" s="69">
        <v>135</v>
      </c>
      <c r="L6" s="69">
        <v>141</v>
      </c>
      <c r="M6" s="74">
        <v>145</v>
      </c>
      <c r="N6" s="34">
        <f t="shared" si="1"/>
        <v>145</v>
      </c>
      <c r="O6" s="23">
        <f t="shared" si="2"/>
        <v>257</v>
      </c>
      <c r="P6" s="30">
        <f t="shared" si="3"/>
        <v>319.25553131474362</v>
      </c>
    </row>
    <row r="7" spans="1:17">
      <c r="A7" s="24">
        <v>4</v>
      </c>
      <c r="B7" s="27" t="s">
        <v>105</v>
      </c>
      <c r="C7" s="27" t="s">
        <v>106</v>
      </c>
      <c r="D7" s="28" t="s">
        <v>104</v>
      </c>
      <c r="E7" s="29">
        <v>77</v>
      </c>
      <c r="F7" s="30">
        <v>72.239999999999995</v>
      </c>
      <c r="G7" s="70">
        <v>100</v>
      </c>
      <c r="H7" s="71">
        <v>-103</v>
      </c>
      <c r="I7" s="79">
        <v>-106</v>
      </c>
      <c r="J7" s="9">
        <f t="shared" si="0"/>
        <v>100</v>
      </c>
      <c r="K7" s="69">
        <v>120</v>
      </c>
      <c r="L7" s="69">
        <v>125</v>
      </c>
      <c r="M7" s="71">
        <v>-127</v>
      </c>
      <c r="N7" s="34">
        <f t="shared" si="1"/>
        <v>125</v>
      </c>
      <c r="O7" s="23">
        <f t="shared" si="2"/>
        <v>225</v>
      </c>
      <c r="P7" s="30">
        <f t="shared" si="3"/>
        <v>292.75584036160245</v>
      </c>
    </row>
    <row r="8" spans="1:17">
      <c r="A8" s="24">
        <v>21</v>
      </c>
      <c r="B8" s="27" t="s">
        <v>128</v>
      </c>
      <c r="C8" s="27" t="s">
        <v>129</v>
      </c>
      <c r="D8" s="28" t="s">
        <v>111</v>
      </c>
      <c r="E8" s="29">
        <v>94</v>
      </c>
      <c r="F8" s="30">
        <v>90.58</v>
      </c>
      <c r="G8" s="69">
        <v>100</v>
      </c>
      <c r="H8" s="69">
        <v>104</v>
      </c>
      <c r="I8" s="71">
        <v>-107</v>
      </c>
      <c r="J8" s="9">
        <f t="shared" si="0"/>
        <v>104</v>
      </c>
      <c r="K8" s="69">
        <v>135</v>
      </c>
      <c r="L8" s="71">
        <v>-140</v>
      </c>
      <c r="M8" s="71">
        <v>-140</v>
      </c>
      <c r="N8" s="34">
        <f t="shared" si="1"/>
        <v>135</v>
      </c>
      <c r="O8" s="23">
        <f t="shared" si="2"/>
        <v>239</v>
      </c>
      <c r="P8" s="30">
        <f t="shared" si="3"/>
        <v>276.33551718498234</v>
      </c>
    </row>
    <row r="9" spans="1:17">
      <c r="A9" s="24">
        <v>20</v>
      </c>
      <c r="B9" s="27" t="s">
        <v>125</v>
      </c>
      <c r="C9" s="27" t="s">
        <v>126</v>
      </c>
      <c r="D9" s="28" t="s">
        <v>111</v>
      </c>
      <c r="E9" s="29">
        <v>85</v>
      </c>
      <c r="F9" s="30">
        <v>77.900000000000006</v>
      </c>
      <c r="G9" s="70">
        <v>95</v>
      </c>
      <c r="H9" s="71">
        <v>-100</v>
      </c>
      <c r="I9" s="74">
        <v>100</v>
      </c>
      <c r="J9" s="9">
        <f t="shared" si="0"/>
        <v>100</v>
      </c>
      <c r="K9" s="69">
        <v>110</v>
      </c>
      <c r="L9" s="69">
        <v>115</v>
      </c>
      <c r="M9" s="74">
        <v>120</v>
      </c>
      <c r="N9" s="34">
        <f t="shared" si="1"/>
        <v>120</v>
      </c>
      <c r="O9" s="23">
        <f t="shared" si="2"/>
        <v>220</v>
      </c>
      <c r="P9" s="30">
        <f t="shared" si="3"/>
        <v>274.13398922705278</v>
      </c>
    </row>
    <row r="10" spans="1:17">
      <c r="A10" s="24">
        <v>3</v>
      </c>
      <c r="B10" s="27" t="s">
        <v>118</v>
      </c>
      <c r="C10" s="27" t="s">
        <v>106</v>
      </c>
      <c r="D10" s="28" t="s">
        <v>104</v>
      </c>
      <c r="E10" s="29">
        <v>94</v>
      </c>
      <c r="F10" s="30">
        <v>94</v>
      </c>
      <c r="G10" s="69">
        <v>95</v>
      </c>
      <c r="H10" s="69">
        <v>100</v>
      </c>
      <c r="I10" s="69">
        <v>105</v>
      </c>
      <c r="J10" s="9">
        <f t="shared" si="0"/>
        <v>105</v>
      </c>
      <c r="K10" s="69">
        <v>130</v>
      </c>
      <c r="L10" s="81">
        <v>-135</v>
      </c>
      <c r="M10" s="72">
        <v>-137</v>
      </c>
      <c r="N10" s="34">
        <f t="shared" si="1"/>
        <v>130</v>
      </c>
      <c r="O10" s="23">
        <f t="shared" si="2"/>
        <v>235</v>
      </c>
      <c r="P10" s="30">
        <f t="shared" si="3"/>
        <v>267.39296064395444</v>
      </c>
    </row>
    <row r="11" spans="1:17">
      <c r="A11" s="24">
        <v>11</v>
      </c>
      <c r="B11" s="32" t="s">
        <v>5</v>
      </c>
      <c r="C11" s="32" t="s">
        <v>143</v>
      </c>
      <c r="D11" s="28" t="s">
        <v>69</v>
      </c>
      <c r="E11" s="29">
        <v>105</v>
      </c>
      <c r="F11" s="30">
        <v>96.22</v>
      </c>
      <c r="G11" s="70">
        <v>95</v>
      </c>
      <c r="H11" s="69">
        <v>100</v>
      </c>
      <c r="I11" s="72">
        <v>-103</v>
      </c>
      <c r="J11" s="9">
        <f t="shared" si="0"/>
        <v>100</v>
      </c>
      <c r="K11" s="69">
        <v>125</v>
      </c>
      <c r="L11" s="69">
        <v>128</v>
      </c>
      <c r="M11" s="72">
        <v>-131</v>
      </c>
      <c r="N11" s="34">
        <f t="shared" si="1"/>
        <v>128</v>
      </c>
      <c r="O11" s="23">
        <f t="shared" si="2"/>
        <v>228</v>
      </c>
      <c r="P11" s="30">
        <f t="shared" si="3"/>
        <v>256.94732391527219</v>
      </c>
    </row>
    <row r="12" spans="1:17">
      <c r="A12" s="24">
        <v>6</v>
      </c>
      <c r="B12" s="27" t="s">
        <v>137</v>
      </c>
      <c r="C12" s="27" t="s">
        <v>138</v>
      </c>
      <c r="D12" s="28" t="s">
        <v>139</v>
      </c>
      <c r="E12" s="29">
        <v>105</v>
      </c>
      <c r="F12" s="30">
        <v>101.9</v>
      </c>
      <c r="G12" s="70">
        <v>92</v>
      </c>
      <c r="H12" s="69">
        <v>97</v>
      </c>
      <c r="I12" s="74">
        <v>102</v>
      </c>
      <c r="J12" s="9">
        <f t="shared" si="0"/>
        <v>102</v>
      </c>
      <c r="K12" s="69">
        <v>123</v>
      </c>
      <c r="L12" s="69">
        <v>127</v>
      </c>
      <c r="M12" s="74">
        <v>131</v>
      </c>
      <c r="N12" s="34">
        <f t="shared" si="1"/>
        <v>131</v>
      </c>
      <c r="O12" s="23">
        <f t="shared" si="2"/>
        <v>233</v>
      </c>
      <c r="P12" s="30">
        <f t="shared" si="3"/>
        <v>256.86039190513651</v>
      </c>
    </row>
    <row r="13" spans="1:17">
      <c r="A13" s="24">
        <v>22</v>
      </c>
      <c r="B13" s="27" t="s">
        <v>130</v>
      </c>
      <c r="C13" s="27" t="s">
        <v>146</v>
      </c>
      <c r="D13" s="28" t="s">
        <v>111</v>
      </c>
      <c r="E13" s="29">
        <v>105</v>
      </c>
      <c r="F13" s="30">
        <v>95.9</v>
      </c>
      <c r="G13" s="80">
        <v>-100</v>
      </c>
      <c r="H13" s="69">
        <v>100</v>
      </c>
      <c r="I13" s="72">
        <v>-103</v>
      </c>
      <c r="J13" s="9">
        <f t="shared" si="0"/>
        <v>100</v>
      </c>
      <c r="K13" s="71">
        <v>-120</v>
      </c>
      <c r="L13" s="69">
        <v>120</v>
      </c>
      <c r="M13" s="51">
        <v>0</v>
      </c>
      <c r="N13" s="34">
        <f t="shared" si="1"/>
        <v>120</v>
      </c>
      <c r="O13" s="23">
        <f t="shared" si="2"/>
        <v>220</v>
      </c>
      <c r="P13" s="30">
        <f t="shared" si="3"/>
        <v>248.26619211139661</v>
      </c>
    </row>
    <row r="14" spans="1:17">
      <c r="A14" s="24">
        <v>12</v>
      </c>
      <c r="B14" s="27" t="s">
        <v>76</v>
      </c>
      <c r="C14" s="27" t="s">
        <v>77</v>
      </c>
      <c r="D14" s="26" t="s">
        <v>69</v>
      </c>
      <c r="E14" s="29">
        <v>69</v>
      </c>
      <c r="F14" s="30">
        <v>67.2</v>
      </c>
      <c r="G14" s="70">
        <v>77</v>
      </c>
      <c r="H14" s="71">
        <v>-82</v>
      </c>
      <c r="I14" s="72">
        <v>-85</v>
      </c>
      <c r="J14" s="9">
        <f t="shared" si="0"/>
        <v>77</v>
      </c>
      <c r="K14" s="69">
        <v>97</v>
      </c>
      <c r="L14" s="69">
        <v>105</v>
      </c>
      <c r="M14" s="72">
        <v>-110</v>
      </c>
      <c r="N14" s="34">
        <f t="shared" si="1"/>
        <v>105</v>
      </c>
      <c r="O14" s="23">
        <f t="shared" si="2"/>
        <v>182</v>
      </c>
      <c r="P14" s="30">
        <f t="shared" si="3"/>
        <v>247.7331945500737</v>
      </c>
    </row>
    <row r="15" spans="1:17">
      <c r="A15" s="24">
        <v>26</v>
      </c>
      <c r="B15" s="27" t="s">
        <v>130</v>
      </c>
      <c r="C15" s="27" t="s">
        <v>131</v>
      </c>
      <c r="D15" s="28" t="s">
        <v>132</v>
      </c>
      <c r="E15" s="29">
        <v>94</v>
      </c>
      <c r="F15" s="30">
        <v>92.26</v>
      </c>
      <c r="G15" s="80">
        <v>-90</v>
      </c>
      <c r="H15" s="69">
        <v>90</v>
      </c>
      <c r="I15" s="74">
        <v>95</v>
      </c>
      <c r="J15" s="9">
        <f t="shared" si="0"/>
        <v>95</v>
      </c>
      <c r="K15" s="69">
        <v>105</v>
      </c>
      <c r="L15" s="69">
        <v>110</v>
      </c>
      <c r="M15" s="69">
        <v>115</v>
      </c>
      <c r="N15" s="34">
        <f t="shared" si="1"/>
        <v>115</v>
      </c>
      <c r="O15" s="23">
        <f t="shared" si="2"/>
        <v>210</v>
      </c>
      <c r="P15" s="30">
        <f t="shared" si="3"/>
        <v>240.85614354455356</v>
      </c>
    </row>
    <row r="16" spans="1:17">
      <c r="A16" s="24">
        <v>10</v>
      </c>
      <c r="B16" s="27" t="s">
        <v>102</v>
      </c>
      <c r="C16" s="27" t="s">
        <v>68</v>
      </c>
      <c r="D16" s="28" t="s">
        <v>69</v>
      </c>
      <c r="E16" s="29">
        <v>85</v>
      </c>
      <c r="F16" s="30">
        <v>83.56</v>
      </c>
      <c r="G16" s="69">
        <v>77</v>
      </c>
      <c r="H16" s="69">
        <v>82</v>
      </c>
      <c r="I16" s="69">
        <v>86</v>
      </c>
      <c r="J16" s="9">
        <f t="shared" si="0"/>
        <v>86</v>
      </c>
      <c r="K16" s="69">
        <v>107</v>
      </c>
      <c r="L16" s="69">
        <v>112</v>
      </c>
      <c r="M16" s="71">
        <v>-117</v>
      </c>
      <c r="N16" s="34">
        <f t="shared" si="1"/>
        <v>112</v>
      </c>
      <c r="O16" s="23">
        <f t="shared" si="2"/>
        <v>198</v>
      </c>
      <c r="P16" s="30">
        <f t="shared" si="3"/>
        <v>237.8218996294116</v>
      </c>
    </row>
    <row r="17" spans="1:16">
      <c r="A17" s="24">
        <v>17</v>
      </c>
      <c r="B17" s="32" t="s">
        <v>112</v>
      </c>
      <c r="C17" s="32" t="s">
        <v>116</v>
      </c>
      <c r="D17" s="28" t="s">
        <v>117</v>
      </c>
      <c r="E17" s="29">
        <v>77</v>
      </c>
      <c r="F17" s="30">
        <v>69.62</v>
      </c>
      <c r="G17" s="70">
        <v>68</v>
      </c>
      <c r="H17" s="71">
        <v>-72</v>
      </c>
      <c r="I17" s="74">
        <v>72</v>
      </c>
      <c r="J17" s="9">
        <f t="shared" si="0"/>
        <v>72</v>
      </c>
      <c r="K17" s="69">
        <v>90</v>
      </c>
      <c r="L17" s="69">
        <v>95</v>
      </c>
      <c r="M17" s="72">
        <v>-100</v>
      </c>
      <c r="N17" s="34">
        <f t="shared" si="1"/>
        <v>95</v>
      </c>
      <c r="O17" s="23">
        <f t="shared" si="2"/>
        <v>167</v>
      </c>
      <c r="P17" s="30">
        <f t="shared" si="3"/>
        <v>222.25558852316638</v>
      </c>
    </row>
    <row r="18" spans="1:16">
      <c r="A18" s="24">
        <v>23</v>
      </c>
      <c r="B18" s="27" t="s">
        <v>148</v>
      </c>
      <c r="C18" s="27" t="s">
        <v>80</v>
      </c>
      <c r="D18" s="28" t="s">
        <v>149</v>
      </c>
      <c r="E18" s="29">
        <v>94</v>
      </c>
      <c r="F18" s="30">
        <v>93.98</v>
      </c>
      <c r="G18" s="70">
        <v>75</v>
      </c>
      <c r="H18" s="69">
        <v>80</v>
      </c>
      <c r="I18" s="74">
        <v>85</v>
      </c>
      <c r="J18" s="9">
        <f t="shared" si="0"/>
        <v>85</v>
      </c>
      <c r="K18" s="69">
        <v>95</v>
      </c>
      <c r="L18" s="69">
        <v>103</v>
      </c>
      <c r="M18" s="74">
        <v>110</v>
      </c>
      <c r="N18" s="34">
        <f t="shared" si="1"/>
        <v>110</v>
      </c>
      <c r="O18" s="23">
        <f t="shared" si="2"/>
        <v>195</v>
      </c>
      <c r="P18" s="30">
        <f t="shared" si="3"/>
        <v>221.89907938229439</v>
      </c>
    </row>
    <row r="19" spans="1:16">
      <c r="A19" s="24">
        <v>19</v>
      </c>
      <c r="B19" s="22" t="s">
        <v>79</v>
      </c>
      <c r="C19" s="22" t="s">
        <v>80</v>
      </c>
      <c r="D19" s="24" t="s">
        <v>81</v>
      </c>
      <c r="E19" s="29">
        <v>69</v>
      </c>
      <c r="F19" s="30">
        <v>62.44</v>
      </c>
      <c r="G19" s="69">
        <v>60</v>
      </c>
      <c r="H19" s="69">
        <v>65</v>
      </c>
      <c r="I19" s="71">
        <v>-70</v>
      </c>
      <c r="J19" s="9">
        <f t="shared" si="0"/>
        <v>65</v>
      </c>
      <c r="K19" s="69">
        <v>77</v>
      </c>
      <c r="L19" s="69">
        <v>81</v>
      </c>
      <c r="M19" s="74">
        <v>85</v>
      </c>
      <c r="N19" s="34">
        <f t="shared" si="1"/>
        <v>85</v>
      </c>
      <c r="O19" s="23">
        <f t="shared" si="2"/>
        <v>150</v>
      </c>
      <c r="P19" s="30">
        <f t="shared" si="3"/>
        <v>214.53085614416065</v>
      </c>
    </row>
    <row r="20" spans="1:16">
      <c r="A20" s="24">
        <v>14</v>
      </c>
      <c r="B20" s="27" t="s">
        <v>112</v>
      </c>
      <c r="C20" s="27" t="s">
        <v>113</v>
      </c>
      <c r="D20" s="28" t="s">
        <v>69</v>
      </c>
      <c r="E20" s="29">
        <v>77</v>
      </c>
      <c r="F20" s="30">
        <v>72.94</v>
      </c>
      <c r="G20" s="70">
        <v>70</v>
      </c>
      <c r="H20" s="71">
        <v>-75</v>
      </c>
      <c r="I20" s="72">
        <v>-75</v>
      </c>
      <c r="J20" s="9">
        <f t="shared" si="0"/>
        <v>70</v>
      </c>
      <c r="K20" s="69">
        <v>90</v>
      </c>
      <c r="L20" s="69">
        <v>95</v>
      </c>
      <c r="M20" s="72">
        <v>-100</v>
      </c>
      <c r="N20" s="34">
        <f t="shared" si="1"/>
        <v>95</v>
      </c>
      <c r="O20" s="23">
        <f t="shared" si="2"/>
        <v>165</v>
      </c>
      <c r="P20" s="30">
        <f t="shared" si="3"/>
        <v>213.45772585072444</v>
      </c>
    </row>
    <row r="21" spans="1:16">
      <c r="A21" s="24">
        <v>16</v>
      </c>
      <c r="B21" s="27" t="s">
        <v>114</v>
      </c>
      <c r="C21" s="27" t="s">
        <v>115</v>
      </c>
      <c r="D21" s="28" t="s">
        <v>69</v>
      </c>
      <c r="E21" s="29">
        <v>77</v>
      </c>
      <c r="F21" s="30">
        <v>75.36</v>
      </c>
      <c r="G21" s="70">
        <v>70</v>
      </c>
      <c r="H21" s="69">
        <v>75</v>
      </c>
      <c r="I21" s="74">
        <v>78</v>
      </c>
      <c r="J21" s="9">
        <f t="shared" si="0"/>
        <v>78</v>
      </c>
      <c r="K21" s="69">
        <v>85</v>
      </c>
      <c r="L21" s="69">
        <v>90</v>
      </c>
      <c r="M21" s="71">
        <v>-95</v>
      </c>
      <c r="N21" s="34">
        <f t="shared" si="1"/>
        <v>90</v>
      </c>
      <c r="O21" s="23">
        <f t="shared" si="2"/>
        <v>168</v>
      </c>
      <c r="P21" s="30">
        <f t="shared" si="3"/>
        <v>213.25357250864749</v>
      </c>
    </row>
    <row r="22" spans="1:16">
      <c r="A22" s="24">
        <v>15</v>
      </c>
      <c r="B22" s="27" t="s">
        <v>124</v>
      </c>
      <c r="C22" s="27" t="s">
        <v>116</v>
      </c>
      <c r="D22" s="28" t="s">
        <v>30</v>
      </c>
      <c r="E22" s="29">
        <v>85</v>
      </c>
      <c r="F22" s="30">
        <v>84.4</v>
      </c>
      <c r="G22" s="69">
        <v>65</v>
      </c>
      <c r="H22" s="69">
        <v>68</v>
      </c>
      <c r="I22" s="69">
        <v>71</v>
      </c>
      <c r="J22" s="9">
        <f t="shared" si="0"/>
        <v>71</v>
      </c>
      <c r="K22" s="69">
        <v>88</v>
      </c>
      <c r="L22" s="69">
        <v>91</v>
      </c>
      <c r="M22" s="74">
        <v>94</v>
      </c>
      <c r="N22" s="34">
        <f t="shared" si="1"/>
        <v>94</v>
      </c>
      <c r="O22" s="23">
        <f t="shared" si="2"/>
        <v>165</v>
      </c>
      <c r="P22" s="30">
        <f t="shared" si="3"/>
        <v>197.20327723211199</v>
      </c>
    </row>
    <row r="23" spans="1:16">
      <c r="A23" s="24">
        <v>18</v>
      </c>
      <c r="B23" s="22" t="s">
        <v>118</v>
      </c>
      <c r="C23" s="22" t="s">
        <v>119</v>
      </c>
      <c r="D23" s="24" t="s">
        <v>81</v>
      </c>
      <c r="E23" s="29">
        <v>77</v>
      </c>
      <c r="F23" s="30">
        <v>75.14</v>
      </c>
      <c r="G23" s="76">
        <v>60</v>
      </c>
      <c r="H23" s="77">
        <v>65</v>
      </c>
      <c r="I23" s="78">
        <v>-70</v>
      </c>
      <c r="J23" s="9">
        <f t="shared" si="0"/>
        <v>65</v>
      </c>
      <c r="K23" s="69">
        <v>80</v>
      </c>
      <c r="L23" s="69">
        <v>85</v>
      </c>
      <c r="M23" s="72">
        <v>-90</v>
      </c>
      <c r="N23" s="34">
        <f t="shared" si="1"/>
        <v>85</v>
      </c>
      <c r="O23" s="23">
        <f t="shared" si="2"/>
        <v>150</v>
      </c>
      <c r="P23" s="30">
        <f t="shared" si="3"/>
        <v>190.72322847859039</v>
      </c>
    </row>
    <row r="24" spans="1:16">
      <c r="A24" s="24"/>
      <c r="B24" s="32" t="s">
        <v>100</v>
      </c>
      <c r="C24" s="32" t="s">
        <v>101</v>
      </c>
      <c r="D24" s="28" t="s">
        <v>92</v>
      </c>
      <c r="E24" s="29">
        <v>105</v>
      </c>
      <c r="F24" s="29">
        <v>103.52</v>
      </c>
      <c r="G24" s="70">
        <v>65</v>
      </c>
      <c r="H24" s="69">
        <v>70</v>
      </c>
      <c r="I24" s="74">
        <v>73</v>
      </c>
      <c r="J24" s="9">
        <f t="shared" si="0"/>
        <v>73</v>
      </c>
      <c r="K24" s="69">
        <v>95</v>
      </c>
      <c r="L24" s="71">
        <v>-97</v>
      </c>
      <c r="M24" s="74">
        <v>97</v>
      </c>
      <c r="N24" s="34">
        <f t="shared" si="1"/>
        <v>97</v>
      </c>
      <c r="O24" s="23">
        <f t="shared" si="2"/>
        <v>170</v>
      </c>
      <c r="P24" s="30">
        <f t="shared" si="3"/>
        <v>186.35008893577336</v>
      </c>
    </row>
    <row r="25" spans="1:16">
      <c r="A25" s="24">
        <v>24</v>
      </c>
      <c r="B25" s="27" t="s">
        <v>144</v>
      </c>
      <c r="C25" s="27" t="s">
        <v>126</v>
      </c>
      <c r="D25" s="28" t="s">
        <v>111</v>
      </c>
      <c r="E25" s="29">
        <v>85</v>
      </c>
      <c r="F25" s="30">
        <v>80.94</v>
      </c>
      <c r="G25" s="70">
        <v>56</v>
      </c>
      <c r="H25" s="69">
        <v>61</v>
      </c>
      <c r="I25" s="74">
        <v>66</v>
      </c>
      <c r="J25" s="9">
        <f t="shared" si="0"/>
        <v>66</v>
      </c>
      <c r="K25" s="69">
        <v>80</v>
      </c>
      <c r="L25" s="69">
        <v>85</v>
      </c>
      <c r="M25" s="72">
        <v>-90</v>
      </c>
      <c r="N25" s="34">
        <f t="shared" si="1"/>
        <v>85</v>
      </c>
      <c r="O25" s="23">
        <f t="shared" si="2"/>
        <v>151</v>
      </c>
      <c r="P25" s="30">
        <f t="shared" si="3"/>
        <v>184.34404510127362</v>
      </c>
    </row>
    <row r="26" spans="1:16">
      <c r="A26" s="24">
        <v>5</v>
      </c>
      <c r="B26" s="27" t="s">
        <v>105</v>
      </c>
      <c r="C26" s="27" t="s">
        <v>107</v>
      </c>
      <c r="D26" s="28" t="s">
        <v>108</v>
      </c>
      <c r="E26" s="29">
        <v>77</v>
      </c>
      <c r="F26" s="30">
        <v>75.64</v>
      </c>
      <c r="G26" s="70">
        <v>55</v>
      </c>
      <c r="H26" s="69">
        <v>60</v>
      </c>
      <c r="I26" s="74">
        <v>63</v>
      </c>
      <c r="J26" s="9">
        <f t="shared" si="0"/>
        <v>63</v>
      </c>
      <c r="K26" s="69">
        <v>70</v>
      </c>
      <c r="L26" s="69">
        <v>75</v>
      </c>
      <c r="M26" s="74">
        <v>80</v>
      </c>
      <c r="N26" s="34">
        <f t="shared" si="1"/>
        <v>80</v>
      </c>
      <c r="O26" s="23">
        <f t="shared" si="2"/>
        <v>143</v>
      </c>
      <c r="P26" s="30">
        <f t="shared" si="3"/>
        <v>181.13678819714428</v>
      </c>
    </row>
    <row r="27" spans="1:16">
      <c r="A27" s="24">
        <v>27</v>
      </c>
      <c r="B27" s="22" t="s">
        <v>72</v>
      </c>
      <c r="C27" s="22" t="s">
        <v>78</v>
      </c>
      <c r="D27" s="26" t="s">
        <v>73</v>
      </c>
      <c r="E27" s="29">
        <v>62</v>
      </c>
      <c r="F27" s="24">
        <v>59.2</v>
      </c>
      <c r="G27" s="69">
        <v>50</v>
      </c>
      <c r="H27" s="69">
        <v>52</v>
      </c>
      <c r="I27" s="69">
        <v>55</v>
      </c>
      <c r="J27" s="9">
        <f t="shared" si="0"/>
        <v>55</v>
      </c>
      <c r="K27" s="69">
        <v>60</v>
      </c>
      <c r="L27" s="69">
        <v>63</v>
      </c>
      <c r="M27" s="74">
        <v>66</v>
      </c>
      <c r="N27" s="34">
        <f t="shared" si="1"/>
        <v>66</v>
      </c>
      <c r="O27" s="23">
        <f t="shared" si="2"/>
        <v>121</v>
      </c>
      <c r="P27" s="30">
        <f t="shared" si="3"/>
        <v>179.79052987440338</v>
      </c>
    </row>
    <row r="28" spans="1:16">
      <c r="A28" s="24">
        <v>7</v>
      </c>
      <c r="B28" s="32" t="s">
        <v>140</v>
      </c>
      <c r="C28" s="32" t="s">
        <v>141</v>
      </c>
      <c r="D28" s="28" t="s">
        <v>108</v>
      </c>
      <c r="E28" s="29">
        <v>105</v>
      </c>
      <c r="F28" s="30">
        <v>101.3</v>
      </c>
      <c r="G28" s="70">
        <v>63</v>
      </c>
      <c r="H28" s="69">
        <v>67</v>
      </c>
      <c r="I28" s="74">
        <v>72</v>
      </c>
      <c r="J28" s="9">
        <f t="shared" si="0"/>
        <v>72</v>
      </c>
      <c r="K28" s="69">
        <v>80</v>
      </c>
      <c r="L28" s="69">
        <v>85</v>
      </c>
      <c r="M28" s="72">
        <v>-92</v>
      </c>
      <c r="N28" s="34">
        <f t="shared" si="1"/>
        <v>85</v>
      </c>
      <c r="O28" s="23">
        <f t="shared" si="2"/>
        <v>157</v>
      </c>
      <c r="P28" s="30">
        <f t="shared" si="3"/>
        <v>173.45270286861782</v>
      </c>
    </row>
    <row r="29" spans="1:16">
      <c r="A29" s="24"/>
      <c r="B29" s="27" t="s">
        <v>88</v>
      </c>
      <c r="C29" s="27" t="s">
        <v>89</v>
      </c>
      <c r="D29" s="28" t="s">
        <v>92</v>
      </c>
      <c r="E29" s="29">
        <v>77</v>
      </c>
      <c r="F29" s="29">
        <v>73.38</v>
      </c>
      <c r="G29" s="71">
        <v>-50</v>
      </c>
      <c r="H29" s="69">
        <v>50</v>
      </c>
      <c r="I29" s="69">
        <v>55</v>
      </c>
      <c r="J29" s="9">
        <f t="shared" si="0"/>
        <v>55</v>
      </c>
      <c r="K29" s="69">
        <v>70</v>
      </c>
      <c r="L29" s="69">
        <v>75</v>
      </c>
      <c r="M29" s="69">
        <v>77</v>
      </c>
      <c r="N29" s="34">
        <f t="shared" si="1"/>
        <v>77</v>
      </c>
      <c r="O29" s="23">
        <f t="shared" si="2"/>
        <v>132</v>
      </c>
      <c r="P29" s="30">
        <f t="shared" si="3"/>
        <v>170.16086007315661</v>
      </c>
    </row>
    <row r="30" spans="1:16">
      <c r="A30" s="24"/>
      <c r="B30" s="27" t="s">
        <v>95</v>
      </c>
      <c r="C30" s="27" t="s">
        <v>96</v>
      </c>
      <c r="D30" s="28" t="s">
        <v>92</v>
      </c>
      <c r="E30" s="29">
        <v>105</v>
      </c>
      <c r="F30" s="29">
        <v>95.68</v>
      </c>
      <c r="G30" s="70">
        <v>55</v>
      </c>
      <c r="H30" s="69">
        <v>57</v>
      </c>
      <c r="I30" s="74">
        <v>60</v>
      </c>
      <c r="J30" s="9">
        <f t="shared" si="0"/>
        <v>60</v>
      </c>
      <c r="K30" s="69">
        <v>80</v>
      </c>
      <c r="L30" s="69">
        <v>82</v>
      </c>
      <c r="M30" s="74">
        <v>85</v>
      </c>
      <c r="N30" s="34">
        <f t="shared" si="1"/>
        <v>85</v>
      </c>
      <c r="O30" s="23">
        <f t="shared" si="2"/>
        <v>145</v>
      </c>
      <c r="P30" s="30">
        <f t="shared" si="3"/>
        <v>163.78291149336081</v>
      </c>
    </row>
    <row r="31" spans="1:16">
      <c r="A31" s="24"/>
      <c r="B31" s="82" t="s">
        <v>97</v>
      </c>
      <c r="C31" s="82" t="s">
        <v>98</v>
      </c>
      <c r="D31" s="28" t="s">
        <v>92</v>
      </c>
      <c r="E31" s="29">
        <v>105</v>
      </c>
      <c r="F31" s="30">
        <v>99.86</v>
      </c>
      <c r="G31" s="70">
        <v>57</v>
      </c>
      <c r="H31" s="69">
        <v>60</v>
      </c>
      <c r="I31" s="74">
        <v>62</v>
      </c>
      <c r="J31" s="9">
        <f t="shared" si="0"/>
        <v>62</v>
      </c>
      <c r="K31" s="69">
        <v>80</v>
      </c>
      <c r="L31" s="69">
        <v>82</v>
      </c>
      <c r="M31" s="74">
        <v>85</v>
      </c>
      <c r="N31" s="34">
        <f t="shared" si="1"/>
        <v>85</v>
      </c>
      <c r="O31" s="23">
        <f t="shared" si="2"/>
        <v>147</v>
      </c>
      <c r="P31" s="30">
        <f t="shared" si="3"/>
        <v>163.27549342346794</v>
      </c>
    </row>
    <row r="32" spans="1:16">
      <c r="A32" s="24">
        <v>30</v>
      </c>
      <c r="B32" s="27" t="s">
        <v>134</v>
      </c>
      <c r="C32" s="27" t="s">
        <v>135</v>
      </c>
      <c r="D32" s="28" t="s">
        <v>136</v>
      </c>
      <c r="E32" s="29">
        <v>94</v>
      </c>
      <c r="F32" s="30">
        <v>85.22</v>
      </c>
      <c r="G32" s="70">
        <v>55</v>
      </c>
      <c r="H32" s="69">
        <v>57</v>
      </c>
      <c r="I32" s="74">
        <v>59</v>
      </c>
      <c r="J32" s="9">
        <f t="shared" si="0"/>
        <v>59</v>
      </c>
      <c r="K32" s="69">
        <v>65</v>
      </c>
      <c r="L32" s="69">
        <v>70</v>
      </c>
      <c r="M32" s="72">
        <v>-75</v>
      </c>
      <c r="N32" s="34">
        <f t="shared" si="1"/>
        <v>70</v>
      </c>
      <c r="O32" s="23">
        <f t="shared" si="2"/>
        <v>129</v>
      </c>
      <c r="P32" s="30">
        <f t="shared" si="3"/>
        <v>153.44880992456967</v>
      </c>
    </row>
    <row r="33" spans="1:16">
      <c r="A33" s="24"/>
      <c r="B33" s="27" t="s">
        <v>93</v>
      </c>
      <c r="C33" s="27" t="s">
        <v>94</v>
      </c>
      <c r="D33" s="28" t="s">
        <v>92</v>
      </c>
      <c r="E33" s="29">
        <v>85</v>
      </c>
      <c r="F33" s="29">
        <v>81.400000000000006</v>
      </c>
      <c r="G33" s="69">
        <v>45</v>
      </c>
      <c r="H33" s="69">
        <v>48</v>
      </c>
      <c r="I33" s="74">
        <v>50</v>
      </c>
      <c r="J33" s="9">
        <f t="shared" si="0"/>
        <v>50</v>
      </c>
      <c r="K33" s="69">
        <v>55</v>
      </c>
      <c r="L33" s="69">
        <v>62</v>
      </c>
      <c r="M33" s="74">
        <v>65</v>
      </c>
      <c r="N33" s="34">
        <f t="shared" si="1"/>
        <v>65</v>
      </c>
      <c r="O33" s="23">
        <f t="shared" si="2"/>
        <v>115</v>
      </c>
      <c r="P33" s="30">
        <f t="shared" si="3"/>
        <v>139.98165529950933</v>
      </c>
    </row>
    <row r="34" spans="1:16">
      <c r="A34" s="24">
        <v>1</v>
      </c>
      <c r="B34" s="27" t="s">
        <v>74</v>
      </c>
      <c r="C34" s="27" t="s">
        <v>75</v>
      </c>
      <c r="D34" s="24" t="s">
        <v>30</v>
      </c>
      <c r="E34" s="29">
        <v>69</v>
      </c>
      <c r="F34" s="30">
        <v>68.739999999999995</v>
      </c>
      <c r="G34" s="70">
        <v>37</v>
      </c>
      <c r="H34" s="69">
        <v>40</v>
      </c>
      <c r="I34" s="74">
        <v>43</v>
      </c>
      <c r="J34" s="9">
        <f t="shared" si="0"/>
        <v>43</v>
      </c>
      <c r="K34" s="69">
        <v>50</v>
      </c>
      <c r="L34" s="69">
        <v>55</v>
      </c>
      <c r="M34" s="51">
        <v>0</v>
      </c>
      <c r="N34" s="34">
        <f t="shared" si="1"/>
        <v>55</v>
      </c>
      <c r="O34" s="23">
        <f t="shared" si="2"/>
        <v>98</v>
      </c>
      <c r="P34" s="30">
        <f t="shared" si="3"/>
        <v>131.47248406475416</v>
      </c>
    </row>
    <row r="35" spans="1:16">
      <c r="A35" s="24">
        <v>28</v>
      </c>
      <c r="B35" s="27" t="s">
        <v>82</v>
      </c>
      <c r="C35" s="27" t="s">
        <v>83</v>
      </c>
      <c r="D35" s="28" t="s">
        <v>73</v>
      </c>
      <c r="E35" s="29" t="s">
        <v>99</v>
      </c>
      <c r="F35" s="30">
        <v>108.84</v>
      </c>
      <c r="G35" s="70">
        <v>45</v>
      </c>
      <c r="H35" s="69">
        <v>48</v>
      </c>
      <c r="I35" s="74">
        <v>50</v>
      </c>
      <c r="J35" s="9">
        <f t="shared" si="0"/>
        <v>50</v>
      </c>
      <c r="K35" s="69">
        <v>50</v>
      </c>
      <c r="L35" s="69">
        <v>53</v>
      </c>
      <c r="M35" s="74">
        <v>56</v>
      </c>
      <c r="N35" s="34">
        <f t="shared" si="1"/>
        <v>56</v>
      </c>
      <c r="O35" s="23">
        <f t="shared" si="2"/>
        <v>106</v>
      </c>
      <c r="P35" s="30">
        <f t="shared" si="3"/>
        <v>114.25036540276787</v>
      </c>
    </row>
    <row r="36" spans="1:16">
      <c r="A36" s="24"/>
      <c r="B36" s="27" t="s">
        <v>90</v>
      </c>
      <c r="C36" s="27" t="s">
        <v>91</v>
      </c>
      <c r="D36" s="28" t="s">
        <v>92</v>
      </c>
      <c r="E36" s="29">
        <v>85</v>
      </c>
      <c r="F36" s="29">
        <v>79.56</v>
      </c>
      <c r="G36" s="70">
        <v>30</v>
      </c>
      <c r="H36" s="69">
        <v>32</v>
      </c>
      <c r="I36" s="74">
        <v>34</v>
      </c>
      <c r="J36" s="9">
        <f t="shared" si="0"/>
        <v>34</v>
      </c>
      <c r="K36" s="69">
        <v>48</v>
      </c>
      <c r="L36" s="69">
        <v>50</v>
      </c>
      <c r="M36" s="69">
        <v>52</v>
      </c>
      <c r="N36" s="34">
        <f t="shared" si="1"/>
        <v>52</v>
      </c>
      <c r="O36" s="23">
        <f t="shared" si="2"/>
        <v>86</v>
      </c>
      <c r="P36" s="30">
        <f t="shared" si="3"/>
        <v>105.94721098602238</v>
      </c>
    </row>
    <row r="37" spans="1:16">
      <c r="A37" s="24"/>
      <c r="B37" s="27" t="s">
        <v>84</v>
      </c>
      <c r="C37" s="27" t="s">
        <v>85</v>
      </c>
      <c r="D37" s="28" t="s">
        <v>92</v>
      </c>
      <c r="E37" s="29">
        <v>69</v>
      </c>
      <c r="F37" s="29">
        <v>62.54</v>
      </c>
      <c r="G37" s="70">
        <v>20</v>
      </c>
      <c r="H37" s="69">
        <v>22</v>
      </c>
      <c r="I37" s="74">
        <v>25</v>
      </c>
      <c r="J37" s="9">
        <f t="shared" si="0"/>
        <v>25</v>
      </c>
      <c r="K37" s="69">
        <v>20</v>
      </c>
      <c r="L37" s="69">
        <v>25</v>
      </c>
      <c r="M37" s="74">
        <v>26</v>
      </c>
      <c r="N37" s="34">
        <f t="shared" si="1"/>
        <v>26</v>
      </c>
      <c r="O37" s="23">
        <f t="shared" si="2"/>
        <v>51</v>
      </c>
      <c r="P37" s="30">
        <f t="shared" si="3"/>
        <v>72.859076159639102</v>
      </c>
    </row>
    <row r="38" spans="1:16">
      <c r="A38" s="24"/>
      <c r="B38" s="27" t="s">
        <v>86</v>
      </c>
      <c r="C38" s="27" t="s">
        <v>87</v>
      </c>
      <c r="D38" s="28" t="s">
        <v>92</v>
      </c>
      <c r="E38" s="29">
        <v>62</v>
      </c>
      <c r="F38" s="29">
        <v>58.4</v>
      </c>
      <c r="G38" s="69">
        <v>17</v>
      </c>
      <c r="H38" s="69">
        <v>19</v>
      </c>
      <c r="I38" s="71">
        <v>-22</v>
      </c>
      <c r="J38" s="9">
        <f t="shared" si="0"/>
        <v>19</v>
      </c>
      <c r="K38" s="69">
        <v>20</v>
      </c>
      <c r="L38" s="69">
        <v>22</v>
      </c>
      <c r="M38" s="74">
        <v>25</v>
      </c>
      <c r="N38" s="34">
        <f t="shared" si="1"/>
        <v>25</v>
      </c>
      <c r="O38" s="23">
        <f t="shared" si="2"/>
        <v>44</v>
      </c>
      <c r="P38" s="30">
        <f t="shared" si="3"/>
        <v>66.039398172481526</v>
      </c>
    </row>
    <row r="39" spans="1:16">
      <c r="A39" s="24">
        <v>13</v>
      </c>
      <c r="B39" s="27" t="s">
        <v>122</v>
      </c>
      <c r="C39" s="27" t="s">
        <v>123</v>
      </c>
      <c r="D39" s="28" t="s">
        <v>69</v>
      </c>
      <c r="E39" s="29">
        <v>85</v>
      </c>
      <c r="F39" s="30">
        <v>82.16</v>
      </c>
      <c r="G39" s="70">
        <v>80</v>
      </c>
      <c r="H39" s="69">
        <v>85</v>
      </c>
      <c r="I39" s="72">
        <v>-90</v>
      </c>
      <c r="J39" s="9">
        <f t="shared" si="0"/>
        <v>85</v>
      </c>
      <c r="K39" s="50">
        <v>0</v>
      </c>
      <c r="L39" s="50">
        <v>0</v>
      </c>
      <c r="M39" s="50">
        <v>0</v>
      </c>
      <c r="N39" s="34">
        <f t="shared" si="1"/>
        <v>0</v>
      </c>
      <c r="O39" s="23">
        <v>0</v>
      </c>
      <c r="P39" s="30">
        <f t="shared" si="3"/>
        <v>0</v>
      </c>
    </row>
    <row r="40" spans="1:16">
      <c r="A40" s="24">
        <v>25</v>
      </c>
      <c r="B40" s="32" t="s">
        <v>127</v>
      </c>
      <c r="C40" s="32" t="s">
        <v>145</v>
      </c>
      <c r="D40" s="28" t="s">
        <v>117</v>
      </c>
      <c r="E40" s="29">
        <v>85</v>
      </c>
      <c r="F40" s="30">
        <v>83.9</v>
      </c>
      <c r="G40" s="80">
        <v>-60</v>
      </c>
      <c r="H40" s="71">
        <v>-60</v>
      </c>
      <c r="I40" s="72">
        <v>-60</v>
      </c>
      <c r="J40" s="9">
        <f t="shared" si="0"/>
        <v>-60</v>
      </c>
      <c r="K40" s="50">
        <v>0</v>
      </c>
      <c r="L40" s="50">
        <v>0</v>
      </c>
      <c r="M40" s="51">
        <v>0</v>
      </c>
      <c r="N40" s="34">
        <f t="shared" si="1"/>
        <v>0</v>
      </c>
      <c r="O40" s="23">
        <v>0</v>
      </c>
      <c r="P40" s="30">
        <f t="shared" si="3"/>
        <v>0</v>
      </c>
    </row>
    <row r="41" spans="1:16">
      <c r="A41" s="24">
        <v>29</v>
      </c>
      <c r="B41" s="27" t="s">
        <v>133</v>
      </c>
      <c r="C41" s="27" t="s">
        <v>101</v>
      </c>
      <c r="D41" s="28" t="s">
        <v>108</v>
      </c>
      <c r="E41" s="29">
        <v>94</v>
      </c>
      <c r="F41" s="30">
        <v>86.59</v>
      </c>
      <c r="G41" s="71">
        <v>-92</v>
      </c>
      <c r="H41" s="71">
        <v>-92</v>
      </c>
      <c r="I41" s="71">
        <v>-92</v>
      </c>
      <c r="J41" s="9">
        <v>0</v>
      </c>
      <c r="K41" s="69">
        <v>108</v>
      </c>
      <c r="L41" s="69">
        <v>113</v>
      </c>
      <c r="M41" s="72">
        <v>-117</v>
      </c>
      <c r="N41" s="34">
        <f t="shared" si="1"/>
        <v>113</v>
      </c>
      <c r="O41" s="23">
        <f>J41+N41</f>
        <v>113</v>
      </c>
      <c r="P41" s="30">
        <v>0</v>
      </c>
    </row>
    <row r="42" spans="1:16">
      <c r="A42" s="24"/>
      <c r="B42" s="32" t="s">
        <v>124</v>
      </c>
      <c r="C42" s="32" t="s">
        <v>147</v>
      </c>
      <c r="D42" s="87" t="s">
        <v>150</v>
      </c>
      <c r="E42" s="29">
        <v>105</v>
      </c>
      <c r="F42" s="30"/>
      <c r="G42" s="70">
        <v>105</v>
      </c>
      <c r="H42" s="69">
        <v>110</v>
      </c>
      <c r="I42" s="74">
        <v>115</v>
      </c>
      <c r="J42" s="9">
        <f>MAX(G42:I42)</f>
        <v>115</v>
      </c>
      <c r="K42" s="69">
        <v>134</v>
      </c>
      <c r="L42" s="69">
        <v>140</v>
      </c>
      <c r="M42" s="72">
        <v>-143</v>
      </c>
      <c r="N42" s="34">
        <f t="shared" si="1"/>
        <v>140</v>
      </c>
      <c r="O42" s="23">
        <f>J42+N42</f>
        <v>255</v>
      </c>
      <c r="P42" s="30"/>
    </row>
  </sheetData>
  <sortState ref="A4:Q42">
    <sortCondition descending="1" ref="P4:P42"/>
  </sortState>
  <phoneticPr fontId="1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R8"/>
  <sheetViews>
    <sheetView workbookViewId="0">
      <selection activeCell="D13" sqref="D13"/>
    </sheetView>
  </sheetViews>
  <sheetFormatPr baseColWidth="10" defaultColWidth="8.83203125" defaultRowHeight="11"/>
  <cols>
    <col min="2" max="2" width="10.5" customWidth="1"/>
    <col min="3" max="3" width="10.6640625" customWidth="1"/>
  </cols>
  <sheetData>
    <row r="3" spans="1:18">
      <c r="A3" s="4"/>
      <c r="B3" s="4"/>
      <c r="C3" s="4"/>
      <c r="D3" s="42" t="s">
        <v>50</v>
      </c>
      <c r="E3" s="43"/>
      <c r="F3" s="5"/>
      <c r="G3" s="5"/>
      <c r="H3" s="4"/>
      <c r="I3" s="4"/>
      <c r="J3" s="4" t="s">
        <v>19</v>
      </c>
      <c r="K3" s="4" t="s">
        <v>24</v>
      </c>
      <c r="L3" s="4"/>
      <c r="M3" s="4"/>
      <c r="N3" s="4"/>
      <c r="O3" s="4"/>
      <c r="P3" s="15"/>
      <c r="Q3" s="13"/>
      <c r="R3" s="1"/>
    </row>
    <row r="4" spans="1:18">
      <c r="A4" s="4"/>
      <c r="B4" s="4"/>
      <c r="C4" s="4"/>
      <c r="D4" s="5"/>
      <c r="E4" s="4"/>
      <c r="F4" s="6"/>
      <c r="G4" s="4"/>
      <c r="H4" s="4"/>
      <c r="I4" s="4"/>
      <c r="J4" s="4" t="s">
        <v>20</v>
      </c>
      <c r="K4" s="4" t="s">
        <v>51</v>
      </c>
      <c r="L4" s="4"/>
      <c r="M4" s="4"/>
      <c r="N4" s="4"/>
      <c r="O4" s="14"/>
      <c r="P4" s="40"/>
      <c r="Q4" s="41"/>
      <c r="R4" s="12"/>
    </row>
    <row r="5" spans="1:18">
      <c r="A5" s="49" t="s">
        <v>16</v>
      </c>
      <c r="B5" s="49" t="s">
        <v>14</v>
      </c>
      <c r="C5" s="49" t="s">
        <v>15</v>
      </c>
      <c r="D5" s="49" t="s">
        <v>22</v>
      </c>
      <c r="E5" s="49" t="s">
        <v>9</v>
      </c>
      <c r="F5" s="49" t="s">
        <v>6</v>
      </c>
      <c r="G5" s="90" t="s">
        <v>11</v>
      </c>
      <c r="H5" s="90"/>
      <c r="I5" s="90"/>
      <c r="J5" s="49" t="s">
        <v>10</v>
      </c>
      <c r="K5" s="91" t="s">
        <v>12</v>
      </c>
      <c r="L5" s="91"/>
      <c r="M5" s="91"/>
      <c r="N5" s="49" t="s">
        <v>10</v>
      </c>
      <c r="O5" s="49" t="s">
        <v>8</v>
      </c>
      <c r="P5" s="46" t="s">
        <v>18</v>
      </c>
      <c r="Q5" s="16" t="s">
        <v>23</v>
      </c>
      <c r="R5" s="44" t="s">
        <v>29</v>
      </c>
    </row>
    <row r="6" spans="1:18">
      <c r="A6" s="84" t="s">
        <v>17</v>
      </c>
      <c r="B6" s="2"/>
      <c r="C6" s="2"/>
      <c r="D6" s="3"/>
      <c r="E6" s="49"/>
      <c r="F6" s="49"/>
      <c r="G6" s="37">
        <v>1</v>
      </c>
      <c r="H6" s="37">
        <v>2</v>
      </c>
      <c r="I6" s="37">
        <v>3</v>
      </c>
      <c r="J6" s="7" t="s">
        <v>11</v>
      </c>
      <c r="K6" s="49">
        <v>1</v>
      </c>
      <c r="L6" s="49">
        <v>2</v>
      </c>
      <c r="M6" s="49">
        <v>3</v>
      </c>
      <c r="N6" s="49" t="s">
        <v>13</v>
      </c>
      <c r="O6" s="49"/>
      <c r="P6" s="49" t="s">
        <v>7</v>
      </c>
      <c r="Q6" s="10"/>
      <c r="R6" s="8"/>
    </row>
    <row r="7" spans="1:18">
      <c r="A7" s="24"/>
      <c r="B7" s="32" t="s">
        <v>70</v>
      </c>
      <c r="C7" s="32" t="s">
        <v>71</v>
      </c>
      <c r="D7" s="33" t="s">
        <v>63</v>
      </c>
      <c r="E7" s="29">
        <v>63</v>
      </c>
      <c r="F7" s="30">
        <v>62.5</v>
      </c>
      <c r="G7" s="69">
        <v>57</v>
      </c>
      <c r="H7" s="71">
        <v>-60</v>
      </c>
      <c r="I7" s="69">
        <v>62</v>
      </c>
      <c r="J7" s="9">
        <f>MAX(G7:I7)</f>
        <v>62</v>
      </c>
      <c r="K7" s="69">
        <v>70</v>
      </c>
      <c r="L7" s="69">
        <v>75</v>
      </c>
      <c r="M7" s="72">
        <v>-78</v>
      </c>
      <c r="N7" s="34">
        <f>MAX(K7:M7)</f>
        <v>75</v>
      </c>
      <c r="O7" s="39">
        <f>J7+N7</f>
        <v>137</v>
      </c>
      <c r="P7" s="45">
        <f>O7*10^(1.056683941*LOG10(125.441/F7)^2)</f>
        <v>171.1795133812023</v>
      </c>
      <c r="Q7" s="53"/>
      <c r="R7" s="22"/>
    </row>
    <row r="8" spans="1:18">
      <c r="A8" s="24"/>
      <c r="B8" s="22" t="s">
        <v>61</v>
      </c>
      <c r="C8" s="22" t="s">
        <v>62</v>
      </c>
      <c r="D8" s="24" t="s">
        <v>63</v>
      </c>
      <c r="E8" s="29">
        <v>69</v>
      </c>
      <c r="F8" s="24">
        <v>63.7</v>
      </c>
      <c r="G8" s="70">
        <v>28</v>
      </c>
      <c r="H8" s="69">
        <v>31</v>
      </c>
      <c r="I8" s="71">
        <v>-33</v>
      </c>
      <c r="J8" s="9">
        <f>MAX(G8:I8)</f>
        <v>31</v>
      </c>
      <c r="K8" s="69">
        <v>38</v>
      </c>
      <c r="L8" s="69">
        <v>43</v>
      </c>
      <c r="M8" s="72">
        <v>-45</v>
      </c>
      <c r="N8" s="34">
        <f>MAX(K8:M8)</f>
        <v>43</v>
      </c>
      <c r="O8" s="39">
        <f>J8+N8</f>
        <v>74</v>
      </c>
      <c r="P8" s="45">
        <f>O8*10^(1.056683941*LOG10(125.441/F8)^2)</f>
        <v>91.359516763048077</v>
      </c>
      <c r="Q8" s="26" t="s">
        <v>26</v>
      </c>
      <c r="R8" s="30">
        <f>SUM(P7+P8)</f>
        <v>262.53903014425038</v>
      </c>
    </row>
  </sheetData>
  <mergeCells count="2">
    <mergeCell ref="G5:I5"/>
    <mergeCell ref="K5:M5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R33"/>
  <sheetViews>
    <sheetView workbookViewId="0">
      <selection activeCell="I40" sqref="I40"/>
    </sheetView>
  </sheetViews>
  <sheetFormatPr baseColWidth="10" defaultColWidth="8.83203125" defaultRowHeight="11"/>
  <cols>
    <col min="2" max="2" width="13.33203125" customWidth="1"/>
    <col min="3" max="3" width="13" customWidth="1"/>
    <col min="4" max="4" width="20.1640625" customWidth="1"/>
  </cols>
  <sheetData>
    <row r="3" spans="1:18">
      <c r="A3" s="4"/>
      <c r="B3" s="4" t="s">
        <v>21</v>
      </c>
      <c r="C3" s="4"/>
      <c r="D3" s="42" t="s">
        <v>25</v>
      </c>
      <c r="E3" s="43"/>
      <c r="F3" s="5"/>
      <c r="G3" s="5"/>
      <c r="H3" s="4"/>
      <c r="I3" s="4"/>
      <c r="J3" s="4" t="s">
        <v>19</v>
      </c>
      <c r="K3" s="4" t="s">
        <v>24</v>
      </c>
      <c r="L3" s="4"/>
      <c r="M3" s="4"/>
      <c r="N3" s="4"/>
      <c r="O3" s="4"/>
      <c r="P3" s="15"/>
      <c r="Q3" s="13"/>
      <c r="R3" s="1"/>
    </row>
    <row r="4" spans="1:18">
      <c r="A4" s="4"/>
      <c r="B4" s="4"/>
      <c r="C4" s="4"/>
      <c r="D4" s="5"/>
      <c r="E4" s="4"/>
      <c r="F4" s="6"/>
      <c r="G4" s="4"/>
      <c r="H4" s="4"/>
      <c r="I4" s="4"/>
      <c r="J4" s="4" t="s">
        <v>20</v>
      </c>
      <c r="K4" s="4" t="s">
        <v>51</v>
      </c>
      <c r="L4" s="4"/>
      <c r="M4" s="4"/>
      <c r="N4" s="4"/>
      <c r="O4" s="14"/>
      <c r="P4" s="40"/>
      <c r="Q4" s="41"/>
      <c r="R4" s="12"/>
    </row>
    <row r="5" spans="1:18">
      <c r="A5" s="49" t="s">
        <v>16</v>
      </c>
      <c r="B5" s="49" t="s">
        <v>14</v>
      </c>
      <c r="C5" s="49" t="s">
        <v>15</v>
      </c>
      <c r="D5" s="49" t="s">
        <v>22</v>
      </c>
      <c r="E5" s="49" t="s">
        <v>9</v>
      </c>
      <c r="F5" s="49" t="s">
        <v>6</v>
      </c>
      <c r="G5" s="90" t="s">
        <v>11</v>
      </c>
      <c r="H5" s="90"/>
      <c r="I5" s="90"/>
      <c r="J5" s="49" t="s">
        <v>10</v>
      </c>
      <c r="K5" s="91" t="s">
        <v>12</v>
      </c>
      <c r="L5" s="91"/>
      <c r="M5" s="91"/>
      <c r="N5" s="49" t="s">
        <v>10</v>
      </c>
      <c r="O5" s="49" t="s">
        <v>8</v>
      </c>
      <c r="P5" s="46" t="s">
        <v>18</v>
      </c>
      <c r="Q5" s="16" t="s">
        <v>23</v>
      </c>
      <c r="R5" s="44" t="s">
        <v>29</v>
      </c>
    </row>
    <row r="6" spans="1:18">
      <c r="A6" s="84" t="s">
        <v>17</v>
      </c>
      <c r="B6" s="2"/>
      <c r="C6" s="2"/>
      <c r="D6" s="3"/>
      <c r="E6" s="49"/>
      <c r="F6" s="49"/>
      <c r="G6" s="37">
        <v>1</v>
      </c>
      <c r="H6" s="37">
        <v>2</v>
      </c>
      <c r="I6" s="37">
        <v>3</v>
      </c>
      <c r="J6" s="7" t="s">
        <v>11</v>
      </c>
      <c r="K6" s="49">
        <v>1</v>
      </c>
      <c r="L6" s="49">
        <v>2</v>
      </c>
      <c r="M6" s="49">
        <v>3</v>
      </c>
      <c r="N6" s="49" t="s">
        <v>13</v>
      </c>
      <c r="O6" s="49"/>
      <c r="P6" s="49" t="s">
        <v>7</v>
      </c>
      <c r="Q6" s="10"/>
      <c r="R6" s="8"/>
    </row>
    <row r="7" spans="1:18">
      <c r="A7" s="24">
        <v>2</v>
      </c>
      <c r="B7" s="27" t="s">
        <v>102</v>
      </c>
      <c r="C7" s="27" t="s">
        <v>103</v>
      </c>
      <c r="D7" s="28" t="s">
        <v>104</v>
      </c>
      <c r="E7" s="29">
        <v>77</v>
      </c>
      <c r="F7" s="30">
        <v>71.72</v>
      </c>
      <c r="G7" s="71">
        <v>-100</v>
      </c>
      <c r="H7" s="69">
        <v>100</v>
      </c>
      <c r="I7" s="69">
        <v>105</v>
      </c>
      <c r="J7" s="9">
        <f>MAX(G7:I7)</f>
        <v>105</v>
      </c>
      <c r="K7" s="69">
        <v>130</v>
      </c>
      <c r="L7" s="69">
        <v>135</v>
      </c>
      <c r="M7" s="69">
        <v>140</v>
      </c>
      <c r="N7" s="34">
        <f>MAX(K7:M7)</f>
        <v>140</v>
      </c>
      <c r="O7" s="23">
        <f>J7+N7</f>
        <v>245</v>
      </c>
      <c r="P7" s="30">
        <f>O7*10^(0.784780654*LOG10(173.961/F7)^2)</f>
        <v>320.1668675187758</v>
      </c>
      <c r="Q7" s="26"/>
      <c r="R7" s="21"/>
    </row>
    <row r="8" spans="1:18">
      <c r="A8" s="24">
        <v>4</v>
      </c>
      <c r="B8" s="27" t="s">
        <v>105</v>
      </c>
      <c r="C8" s="27" t="s">
        <v>106</v>
      </c>
      <c r="D8" s="28" t="s">
        <v>104</v>
      </c>
      <c r="E8" s="29">
        <v>77</v>
      </c>
      <c r="F8" s="30">
        <v>72.239999999999995</v>
      </c>
      <c r="G8" s="70">
        <v>100</v>
      </c>
      <c r="H8" s="71">
        <v>-103</v>
      </c>
      <c r="I8" s="79">
        <v>-106</v>
      </c>
      <c r="J8" s="9">
        <f>MAX(G8:I8)</f>
        <v>100</v>
      </c>
      <c r="K8" s="69">
        <v>120</v>
      </c>
      <c r="L8" s="69">
        <v>125</v>
      </c>
      <c r="M8" s="71">
        <v>-127</v>
      </c>
      <c r="N8" s="34">
        <f>MAX(K8:M8)</f>
        <v>125</v>
      </c>
      <c r="O8" s="23">
        <f>J8+N8</f>
        <v>225</v>
      </c>
      <c r="P8" s="30">
        <f>O8*10^(0.784780654*LOG10(173.961/F8)^2)</f>
        <v>292.75584036160245</v>
      </c>
      <c r="Q8" s="24"/>
      <c r="R8" s="21"/>
    </row>
    <row r="9" spans="1:18">
      <c r="A9" s="24">
        <v>3</v>
      </c>
      <c r="B9" s="27" t="s">
        <v>118</v>
      </c>
      <c r="C9" s="27" t="s">
        <v>106</v>
      </c>
      <c r="D9" s="28" t="s">
        <v>104</v>
      </c>
      <c r="E9" s="29">
        <v>94</v>
      </c>
      <c r="F9" s="30">
        <v>94</v>
      </c>
      <c r="G9" s="69">
        <v>95</v>
      </c>
      <c r="H9" s="69">
        <v>100</v>
      </c>
      <c r="I9" s="69">
        <v>105</v>
      </c>
      <c r="J9" s="9">
        <f>MAX(G9:I9)</f>
        <v>105</v>
      </c>
      <c r="K9" s="69">
        <v>130</v>
      </c>
      <c r="L9" s="81">
        <v>-135</v>
      </c>
      <c r="M9" s="72">
        <v>-137</v>
      </c>
      <c r="N9" s="34">
        <f>MAX(K9:M9)</f>
        <v>130</v>
      </c>
      <c r="O9" s="23">
        <f>J9+N9</f>
        <v>235</v>
      </c>
      <c r="P9" s="30">
        <f>O9*10^(0.784780654*LOG10(173.961/F9)^2)</f>
        <v>267.39296064395444</v>
      </c>
      <c r="Q9" s="26" t="s">
        <v>26</v>
      </c>
      <c r="R9" s="30">
        <f>SUM(P7+P8+P9)</f>
        <v>880.31566852433275</v>
      </c>
    </row>
    <row r="10" spans="1:18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>
      <c r="A11" s="24">
        <v>8</v>
      </c>
      <c r="B11" s="27" t="s">
        <v>109</v>
      </c>
      <c r="C11" s="27" t="s">
        <v>110</v>
      </c>
      <c r="D11" s="28" t="s">
        <v>111</v>
      </c>
      <c r="E11" s="29">
        <v>77</v>
      </c>
      <c r="F11" s="30">
        <v>76.7</v>
      </c>
      <c r="G11" s="70">
        <v>111</v>
      </c>
      <c r="H11" s="69">
        <v>115</v>
      </c>
      <c r="I11" s="79">
        <v>-117</v>
      </c>
      <c r="J11" s="9">
        <f>MAX(G11:I11)</f>
        <v>115</v>
      </c>
      <c r="K11" s="69">
        <v>140</v>
      </c>
      <c r="L11" s="69">
        <v>145</v>
      </c>
      <c r="M11" s="51">
        <v>0</v>
      </c>
      <c r="N11" s="34">
        <f>MAX(K11:M11)</f>
        <v>145</v>
      </c>
      <c r="O11" s="23">
        <f>J11+N11</f>
        <v>260</v>
      </c>
      <c r="P11" s="30">
        <f>O11*10^(0.784780654*LOG10(173.961/F11)^2)</f>
        <v>326.76947756790963</v>
      </c>
      <c r="Q11" s="26"/>
      <c r="R11" s="22"/>
    </row>
    <row r="12" spans="1:18">
      <c r="A12" s="24">
        <v>21</v>
      </c>
      <c r="B12" s="27" t="s">
        <v>128</v>
      </c>
      <c r="C12" s="27" t="s">
        <v>129</v>
      </c>
      <c r="D12" s="28" t="s">
        <v>111</v>
      </c>
      <c r="E12" s="29">
        <v>94</v>
      </c>
      <c r="F12" s="30">
        <v>90.58</v>
      </c>
      <c r="G12" s="69">
        <v>100</v>
      </c>
      <c r="H12" s="69">
        <v>104</v>
      </c>
      <c r="I12" s="71">
        <v>-107</v>
      </c>
      <c r="J12" s="9">
        <f>MAX(G12:I12)</f>
        <v>104</v>
      </c>
      <c r="K12" s="69">
        <v>135</v>
      </c>
      <c r="L12" s="71">
        <v>-140</v>
      </c>
      <c r="M12" s="71">
        <v>-140</v>
      </c>
      <c r="N12" s="34">
        <f>MAX(K12:M12)</f>
        <v>135</v>
      </c>
      <c r="O12" s="23">
        <f>J12+N12</f>
        <v>239</v>
      </c>
      <c r="P12" s="30">
        <f>O12*10^(0.784780654*LOG10(173.961/F12)^2)</f>
        <v>276.33551718498234</v>
      </c>
      <c r="Q12" s="26"/>
      <c r="R12" s="21"/>
    </row>
    <row r="13" spans="1:18">
      <c r="A13" s="24">
        <v>20</v>
      </c>
      <c r="B13" s="27" t="s">
        <v>125</v>
      </c>
      <c r="C13" s="27" t="s">
        <v>126</v>
      </c>
      <c r="D13" s="28" t="s">
        <v>111</v>
      </c>
      <c r="E13" s="29">
        <v>85</v>
      </c>
      <c r="F13" s="30">
        <v>77.900000000000006</v>
      </c>
      <c r="G13" s="70">
        <v>95</v>
      </c>
      <c r="H13" s="71">
        <v>-100</v>
      </c>
      <c r="I13" s="74">
        <v>100</v>
      </c>
      <c r="J13" s="9">
        <f>MAX(G13:I13)</f>
        <v>100</v>
      </c>
      <c r="K13" s="69">
        <v>110</v>
      </c>
      <c r="L13" s="69">
        <v>115</v>
      </c>
      <c r="M13" s="74">
        <v>120</v>
      </c>
      <c r="N13" s="34">
        <f>MAX(K13:M13)</f>
        <v>120</v>
      </c>
      <c r="O13" s="23">
        <f>J13+N13</f>
        <v>220</v>
      </c>
      <c r="P13" s="30">
        <f>O13*10^(0.784780654*LOG10(173.961/F13)^2)</f>
        <v>274.13398922705278</v>
      </c>
      <c r="Q13" s="26" t="s">
        <v>27</v>
      </c>
      <c r="R13" s="30">
        <f>SUM(P11+P12+P13)</f>
        <v>877.23898397994481</v>
      </c>
    </row>
    <row r="14" spans="1:18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>
      <c r="A15" s="24">
        <v>9</v>
      </c>
      <c r="B15" s="27" t="s">
        <v>121</v>
      </c>
      <c r="C15" s="27" t="s">
        <v>120</v>
      </c>
      <c r="D15" s="28" t="s">
        <v>152</v>
      </c>
      <c r="E15" s="29">
        <v>85</v>
      </c>
      <c r="F15" s="30">
        <v>78.34</v>
      </c>
      <c r="G15" s="71">
        <v>-105</v>
      </c>
      <c r="H15" s="69">
        <v>108</v>
      </c>
      <c r="I15" s="69">
        <v>112</v>
      </c>
      <c r="J15" s="9">
        <f>MAX(G15:I15)</f>
        <v>112</v>
      </c>
      <c r="K15" s="69">
        <v>135</v>
      </c>
      <c r="L15" s="69">
        <v>141</v>
      </c>
      <c r="M15" s="74">
        <v>145</v>
      </c>
      <c r="N15" s="34">
        <f>MAX(K15:M15)</f>
        <v>145</v>
      </c>
      <c r="O15" s="23">
        <f>J15+N15</f>
        <v>257</v>
      </c>
      <c r="P15" s="30">
        <f>O15*10^(0.784780654*LOG10(173.961/F15)^2)</f>
        <v>319.25553131474362</v>
      </c>
      <c r="Q15" s="26"/>
      <c r="R15" s="21"/>
    </row>
    <row r="16" spans="1:18">
      <c r="A16" s="24">
        <v>11</v>
      </c>
      <c r="B16" s="32" t="s">
        <v>5</v>
      </c>
      <c r="C16" s="32" t="s">
        <v>143</v>
      </c>
      <c r="D16" s="28" t="s">
        <v>152</v>
      </c>
      <c r="E16" s="29">
        <v>105</v>
      </c>
      <c r="F16" s="30">
        <v>96.22</v>
      </c>
      <c r="G16" s="70">
        <v>95</v>
      </c>
      <c r="H16" s="69">
        <v>100</v>
      </c>
      <c r="I16" s="72">
        <v>-103</v>
      </c>
      <c r="J16" s="9">
        <f>MAX(G16:I16)</f>
        <v>100</v>
      </c>
      <c r="K16" s="69">
        <v>125</v>
      </c>
      <c r="L16" s="69">
        <v>128</v>
      </c>
      <c r="M16" s="72">
        <v>-131</v>
      </c>
      <c r="N16" s="34">
        <f>MAX(K16:M16)</f>
        <v>128</v>
      </c>
      <c r="O16" s="23">
        <f>J16+N16</f>
        <v>228</v>
      </c>
      <c r="P16" s="30">
        <f>O16*10^(0.784780654*LOG10(173.961/F16)^2)</f>
        <v>256.94732391527219</v>
      </c>
      <c r="Q16" s="26"/>
      <c r="R16" s="22"/>
    </row>
    <row r="17" spans="1:18">
      <c r="A17" s="24">
        <v>12</v>
      </c>
      <c r="B17" s="27" t="s">
        <v>76</v>
      </c>
      <c r="C17" s="27" t="s">
        <v>77</v>
      </c>
      <c r="D17" s="28" t="s">
        <v>152</v>
      </c>
      <c r="E17" s="29">
        <v>69</v>
      </c>
      <c r="F17" s="30">
        <v>67.2</v>
      </c>
      <c r="G17" s="70">
        <v>77</v>
      </c>
      <c r="H17" s="71">
        <v>-82</v>
      </c>
      <c r="I17" s="72">
        <v>-85</v>
      </c>
      <c r="J17" s="9">
        <f>MAX(G17:I17)</f>
        <v>77</v>
      </c>
      <c r="K17" s="69">
        <v>97</v>
      </c>
      <c r="L17" s="69">
        <v>105</v>
      </c>
      <c r="M17" s="72">
        <v>-110</v>
      </c>
      <c r="N17" s="34">
        <f>MAX(K17:M17)</f>
        <v>105</v>
      </c>
      <c r="O17" s="23">
        <f>J17+N17</f>
        <v>182</v>
      </c>
      <c r="P17" s="30">
        <f>O17*10^(0.784780654*LOG10(173.961/F17)^2)</f>
        <v>247.7331945500737</v>
      </c>
      <c r="Q17" s="26" t="s">
        <v>28</v>
      </c>
      <c r="R17" s="30">
        <f>SUM(P15+P16+P17)</f>
        <v>823.93604978008943</v>
      </c>
    </row>
    <row r="18" spans="1:1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>
      <c r="A19" s="24">
        <v>10</v>
      </c>
      <c r="B19" s="27" t="s">
        <v>102</v>
      </c>
      <c r="C19" s="27" t="s">
        <v>68</v>
      </c>
      <c r="D19" s="28" t="s">
        <v>0</v>
      </c>
      <c r="E19" s="29">
        <v>85</v>
      </c>
      <c r="F19" s="30">
        <v>83.56</v>
      </c>
      <c r="G19" s="69">
        <v>77</v>
      </c>
      <c r="H19" s="69">
        <v>82</v>
      </c>
      <c r="I19" s="69">
        <v>86</v>
      </c>
      <c r="J19" s="9">
        <f>MAX(G19:I19)</f>
        <v>86</v>
      </c>
      <c r="K19" s="69">
        <v>107</v>
      </c>
      <c r="L19" s="69">
        <v>112</v>
      </c>
      <c r="M19" s="71">
        <v>-117</v>
      </c>
      <c r="N19" s="34">
        <f>MAX(K19:M19)</f>
        <v>112</v>
      </c>
      <c r="O19" s="23">
        <f>J19+N19</f>
        <v>198</v>
      </c>
      <c r="P19" s="30">
        <f>O19*10^(0.784780654*LOG10(173.961/F19)^2)</f>
        <v>237.8218996294116</v>
      </c>
      <c r="Q19" s="26"/>
      <c r="R19" s="22"/>
    </row>
    <row r="20" spans="1:18">
      <c r="A20" s="24">
        <v>14</v>
      </c>
      <c r="B20" s="27" t="s">
        <v>112</v>
      </c>
      <c r="C20" s="27" t="s">
        <v>113</v>
      </c>
      <c r="D20" s="28" t="s">
        <v>0</v>
      </c>
      <c r="E20" s="29">
        <v>77</v>
      </c>
      <c r="F20" s="30">
        <v>72.94</v>
      </c>
      <c r="G20" s="70">
        <v>70</v>
      </c>
      <c r="H20" s="71">
        <v>-75</v>
      </c>
      <c r="I20" s="72">
        <v>-75</v>
      </c>
      <c r="J20" s="9">
        <f>MAX(G20:I20)</f>
        <v>70</v>
      </c>
      <c r="K20" s="69">
        <v>90</v>
      </c>
      <c r="L20" s="69">
        <v>95</v>
      </c>
      <c r="M20" s="72">
        <v>-100</v>
      </c>
      <c r="N20" s="34">
        <f>MAX(K20:M20)</f>
        <v>95</v>
      </c>
      <c r="O20" s="23">
        <f>J20+N20</f>
        <v>165</v>
      </c>
      <c r="P20" s="30">
        <f>O20*10^(0.784780654*LOG10(173.961/F20)^2)</f>
        <v>213.45772585072444</v>
      </c>
      <c r="Q20" s="24"/>
      <c r="R20" s="21"/>
    </row>
    <row r="21" spans="1:18">
      <c r="A21" s="24">
        <v>16</v>
      </c>
      <c r="B21" s="27" t="s">
        <v>114</v>
      </c>
      <c r="C21" s="27" t="s">
        <v>115</v>
      </c>
      <c r="D21" s="28" t="s">
        <v>0</v>
      </c>
      <c r="E21" s="29">
        <v>77</v>
      </c>
      <c r="F21" s="30">
        <v>75.36</v>
      </c>
      <c r="G21" s="70">
        <v>70</v>
      </c>
      <c r="H21" s="69">
        <v>75</v>
      </c>
      <c r="I21" s="74">
        <v>78</v>
      </c>
      <c r="J21" s="9">
        <f>MAX(G21:I21)</f>
        <v>78</v>
      </c>
      <c r="K21" s="69">
        <v>85</v>
      </c>
      <c r="L21" s="69">
        <v>90</v>
      </c>
      <c r="M21" s="71">
        <v>-95</v>
      </c>
      <c r="N21" s="34">
        <f>MAX(K21:M21)</f>
        <v>90</v>
      </c>
      <c r="O21" s="23">
        <f>J21+N21</f>
        <v>168</v>
      </c>
      <c r="P21" s="30">
        <f>O21*10^(0.784780654*LOG10(173.961/F21)^2)</f>
        <v>213.25357250864749</v>
      </c>
      <c r="Q21" s="26" t="s">
        <v>41</v>
      </c>
      <c r="R21" s="30">
        <f>SUM(P19+P20+P21)</f>
        <v>664.53319798878351</v>
      </c>
    </row>
    <row r="22" spans="1:18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>
      <c r="A23" s="24"/>
      <c r="B23" s="32" t="s">
        <v>100</v>
      </c>
      <c r="C23" s="32" t="s">
        <v>101</v>
      </c>
      <c r="D23" s="28" t="s">
        <v>1</v>
      </c>
      <c r="E23" s="29">
        <v>105</v>
      </c>
      <c r="F23" s="29">
        <v>103.52</v>
      </c>
      <c r="G23" s="70">
        <v>65</v>
      </c>
      <c r="H23" s="69">
        <v>70</v>
      </c>
      <c r="I23" s="74">
        <v>73</v>
      </c>
      <c r="J23" s="9">
        <f>MAX(G23:I23)</f>
        <v>73</v>
      </c>
      <c r="K23" s="69">
        <v>95</v>
      </c>
      <c r="L23" s="71">
        <v>-97</v>
      </c>
      <c r="M23" s="74">
        <v>97</v>
      </c>
      <c r="N23" s="34">
        <f>MAX(K23:M23)</f>
        <v>97</v>
      </c>
      <c r="O23" s="23">
        <f>J23+N23</f>
        <v>170</v>
      </c>
      <c r="P23" s="30">
        <f>O23*10^(0.784780654*LOG10(173.961/F23)^2)</f>
        <v>186.35008893577336</v>
      </c>
      <c r="Q23" s="54"/>
      <c r="R23" s="21"/>
    </row>
    <row r="24" spans="1:18">
      <c r="A24" s="24"/>
      <c r="B24" s="27" t="s">
        <v>88</v>
      </c>
      <c r="C24" s="27" t="s">
        <v>89</v>
      </c>
      <c r="D24" s="28" t="s">
        <v>1</v>
      </c>
      <c r="E24" s="29">
        <v>77</v>
      </c>
      <c r="F24" s="29">
        <v>73.38</v>
      </c>
      <c r="G24" s="71">
        <v>-50</v>
      </c>
      <c r="H24" s="69">
        <v>50</v>
      </c>
      <c r="I24" s="69">
        <v>55</v>
      </c>
      <c r="J24" s="9">
        <f>MAX(G24:I24)</f>
        <v>55</v>
      </c>
      <c r="K24" s="69">
        <v>70</v>
      </c>
      <c r="L24" s="69">
        <v>75</v>
      </c>
      <c r="M24" s="69">
        <v>77</v>
      </c>
      <c r="N24" s="34">
        <f>MAX(K24:M24)</f>
        <v>77</v>
      </c>
      <c r="O24" s="23">
        <f>J24+N24</f>
        <v>132</v>
      </c>
      <c r="P24" s="30">
        <f>O24*10^(0.784780654*LOG10(173.961/F24)^2)</f>
        <v>170.16086007315661</v>
      </c>
      <c r="Q24" s="54"/>
      <c r="R24" s="22"/>
    </row>
    <row r="25" spans="1:18">
      <c r="A25" s="24"/>
      <c r="B25" s="27" t="s">
        <v>95</v>
      </c>
      <c r="C25" s="27" t="s">
        <v>96</v>
      </c>
      <c r="D25" s="28" t="s">
        <v>1</v>
      </c>
      <c r="E25" s="29">
        <v>105</v>
      </c>
      <c r="F25" s="29">
        <v>95.68</v>
      </c>
      <c r="G25" s="70">
        <v>55</v>
      </c>
      <c r="H25" s="69">
        <v>57</v>
      </c>
      <c r="I25" s="74">
        <v>60</v>
      </c>
      <c r="J25" s="9">
        <f>MAX(G25:I25)</f>
        <v>60</v>
      </c>
      <c r="K25" s="69">
        <v>80</v>
      </c>
      <c r="L25" s="69">
        <v>82</v>
      </c>
      <c r="M25" s="74">
        <v>85</v>
      </c>
      <c r="N25" s="34">
        <f>MAX(K25:M25)</f>
        <v>85</v>
      </c>
      <c r="O25" s="23">
        <f>J25+N25</f>
        <v>145</v>
      </c>
      <c r="P25" s="30">
        <f>O25*10^(0.784780654*LOG10(173.961/F25)^2)</f>
        <v>163.78291149336081</v>
      </c>
      <c r="Q25" s="54" t="s">
        <v>42</v>
      </c>
      <c r="R25" s="30">
        <f>SUM(P23+P24+P25)</f>
        <v>520.29386050229073</v>
      </c>
    </row>
    <row r="26" spans="1:18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>
      <c r="A27" s="24"/>
      <c r="B27" s="82" t="s">
        <v>97</v>
      </c>
      <c r="C27" s="82" t="s">
        <v>98</v>
      </c>
      <c r="D27" s="28" t="s">
        <v>2</v>
      </c>
      <c r="E27" s="29">
        <v>105</v>
      </c>
      <c r="F27" s="30">
        <v>99.86</v>
      </c>
      <c r="G27" s="70">
        <v>57</v>
      </c>
      <c r="H27" s="69">
        <v>60</v>
      </c>
      <c r="I27" s="74">
        <v>62</v>
      </c>
      <c r="J27" s="9">
        <f>MAX(G27:I27)</f>
        <v>62</v>
      </c>
      <c r="K27" s="69">
        <v>80</v>
      </c>
      <c r="L27" s="69">
        <v>82</v>
      </c>
      <c r="M27" s="74">
        <v>85</v>
      </c>
      <c r="N27" s="34">
        <f>MAX(K27:M27)</f>
        <v>85</v>
      </c>
      <c r="O27" s="23">
        <f>J27+N27</f>
        <v>147</v>
      </c>
      <c r="P27" s="30">
        <f>O27*10^(0.784780654*LOG10(173.961/F27)^2)</f>
        <v>163.27549342346794</v>
      </c>
      <c r="Q27" s="54"/>
      <c r="R27" s="21"/>
    </row>
    <row r="28" spans="1:18">
      <c r="A28" s="24"/>
      <c r="B28" s="27" t="s">
        <v>93</v>
      </c>
      <c r="C28" s="27" t="s">
        <v>94</v>
      </c>
      <c r="D28" s="28" t="s">
        <v>2</v>
      </c>
      <c r="E28" s="29">
        <v>85</v>
      </c>
      <c r="F28" s="29">
        <v>81.400000000000006</v>
      </c>
      <c r="G28" s="69">
        <v>45</v>
      </c>
      <c r="H28" s="69">
        <v>48</v>
      </c>
      <c r="I28" s="74">
        <v>50</v>
      </c>
      <c r="J28" s="9">
        <f>MAX(G28:I28)</f>
        <v>50</v>
      </c>
      <c r="K28" s="69">
        <v>55</v>
      </c>
      <c r="L28" s="69">
        <v>62</v>
      </c>
      <c r="M28" s="74">
        <v>65</v>
      </c>
      <c r="N28" s="34">
        <f>MAX(K28:M28)</f>
        <v>65</v>
      </c>
      <c r="O28" s="23">
        <f>J28+N28</f>
        <v>115</v>
      </c>
      <c r="P28" s="30">
        <f>O28*10^(0.784780654*LOG10(173.961/F28)^2)</f>
        <v>139.98165529950933</v>
      </c>
      <c r="Q28" s="54"/>
      <c r="R28" s="22"/>
    </row>
    <row r="29" spans="1:18">
      <c r="A29" s="24"/>
      <c r="B29" s="27" t="s">
        <v>90</v>
      </c>
      <c r="C29" s="27" t="s">
        <v>91</v>
      </c>
      <c r="D29" s="28" t="s">
        <v>2</v>
      </c>
      <c r="E29" s="29">
        <v>85</v>
      </c>
      <c r="F29" s="29">
        <v>79.56</v>
      </c>
      <c r="G29" s="70">
        <v>30</v>
      </c>
      <c r="H29" s="69">
        <v>32</v>
      </c>
      <c r="I29" s="74">
        <v>34</v>
      </c>
      <c r="J29" s="9">
        <f>MAX(G29:I29)</f>
        <v>34</v>
      </c>
      <c r="K29" s="69">
        <v>48</v>
      </c>
      <c r="L29" s="69">
        <v>50</v>
      </c>
      <c r="M29" s="69">
        <v>52</v>
      </c>
      <c r="N29" s="34">
        <f>MAX(K29:M29)</f>
        <v>52</v>
      </c>
      <c r="O29" s="23">
        <f>J29+N29</f>
        <v>86</v>
      </c>
      <c r="P29" s="30">
        <f>O29*10^(0.784780654*LOG10(173.961/F29)^2)</f>
        <v>105.94721098602238</v>
      </c>
      <c r="Q29" s="24" t="s">
        <v>43</v>
      </c>
      <c r="R29" s="30">
        <f>SUM(P27+P28+P29)</f>
        <v>409.20435970899962</v>
      </c>
    </row>
    <row r="30" spans="1:18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>
      <c r="A31" s="24">
        <v>5</v>
      </c>
      <c r="B31" s="27" t="s">
        <v>105</v>
      </c>
      <c r="C31" s="27" t="s">
        <v>107</v>
      </c>
      <c r="D31" s="28" t="s">
        <v>108</v>
      </c>
      <c r="E31" s="29">
        <v>77</v>
      </c>
      <c r="F31" s="30">
        <v>75.64</v>
      </c>
      <c r="G31" s="70">
        <v>55</v>
      </c>
      <c r="H31" s="69">
        <v>60</v>
      </c>
      <c r="I31" s="74">
        <v>63</v>
      </c>
      <c r="J31" s="9">
        <f>MAX(G31:I31)</f>
        <v>63</v>
      </c>
      <c r="K31" s="69">
        <v>70</v>
      </c>
      <c r="L31" s="69">
        <v>75</v>
      </c>
      <c r="M31" s="74">
        <v>80</v>
      </c>
      <c r="N31" s="34">
        <f>MAX(K31:M31)</f>
        <v>80</v>
      </c>
      <c r="O31" s="23">
        <f>J31+N31</f>
        <v>143</v>
      </c>
      <c r="P31" s="30">
        <f>O31*10^(0.784780654*LOG10(173.961/F31)^2)</f>
        <v>181.13678819714428</v>
      </c>
      <c r="Q31" s="54"/>
      <c r="R31" s="21"/>
    </row>
    <row r="32" spans="1:18">
      <c r="A32" s="24">
        <v>7</v>
      </c>
      <c r="B32" s="32" t="s">
        <v>140</v>
      </c>
      <c r="C32" s="32" t="s">
        <v>141</v>
      </c>
      <c r="D32" s="28" t="s">
        <v>108</v>
      </c>
      <c r="E32" s="29">
        <v>105</v>
      </c>
      <c r="F32" s="30">
        <v>101.3</v>
      </c>
      <c r="G32" s="70">
        <v>63</v>
      </c>
      <c r="H32" s="69">
        <v>67</v>
      </c>
      <c r="I32" s="74">
        <v>72</v>
      </c>
      <c r="J32" s="9">
        <f>MAX(G32:I32)</f>
        <v>72</v>
      </c>
      <c r="K32" s="69">
        <v>80</v>
      </c>
      <c r="L32" s="69">
        <v>85</v>
      </c>
      <c r="M32" s="72">
        <v>-92</v>
      </c>
      <c r="N32" s="34">
        <f>MAX(K32:M32)</f>
        <v>85</v>
      </c>
      <c r="O32" s="23">
        <f>J32+N32</f>
        <v>157</v>
      </c>
      <c r="P32" s="30">
        <f>O32*10^(0.784780654*LOG10(173.961/F32)^2)</f>
        <v>173.45270286861782</v>
      </c>
      <c r="Q32" s="54"/>
      <c r="R32" s="22"/>
    </row>
    <row r="33" spans="1:18">
      <c r="A33" s="24">
        <v>29</v>
      </c>
      <c r="B33" s="27" t="s">
        <v>133</v>
      </c>
      <c r="C33" s="27" t="s">
        <v>101</v>
      </c>
      <c r="D33" s="28" t="s">
        <v>108</v>
      </c>
      <c r="E33" s="29">
        <v>94</v>
      </c>
      <c r="F33" s="30">
        <v>86.59</v>
      </c>
      <c r="G33" s="71">
        <v>-92</v>
      </c>
      <c r="H33" s="71">
        <v>-92</v>
      </c>
      <c r="I33" s="71">
        <v>-92</v>
      </c>
      <c r="J33" s="9">
        <v>0</v>
      </c>
      <c r="K33" s="69">
        <v>108</v>
      </c>
      <c r="L33" s="69">
        <v>113</v>
      </c>
      <c r="M33" s="72">
        <v>-117</v>
      </c>
      <c r="N33" s="34">
        <f>MAX(K33:M33)</f>
        <v>113</v>
      </c>
      <c r="O33" s="23">
        <f>J33+N33</f>
        <v>113</v>
      </c>
      <c r="P33" s="30">
        <v>0</v>
      </c>
      <c r="Q33" s="54" t="s">
        <v>44</v>
      </c>
      <c r="R33" s="30">
        <f>SUM(P31+P32+P33)</f>
        <v>354.5894910657621</v>
      </c>
    </row>
  </sheetData>
  <mergeCells count="2">
    <mergeCell ref="G5:I5"/>
    <mergeCell ref="K5:M5"/>
  </mergeCells>
  <phoneticPr fontId="1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R29"/>
  <sheetViews>
    <sheetView workbookViewId="0">
      <selection activeCell="D34" sqref="D34"/>
    </sheetView>
  </sheetViews>
  <sheetFormatPr baseColWidth="10" defaultColWidth="8.83203125" defaultRowHeight="11"/>
  <cols>
    <col min="2" max="2" width="10.6640625" customWidth="1"/>
    <col min="3" max="3" width="11.5" customWidth="1"/>
    <col min="4" max="4" width="12" customWidth="1"/>
  </cols>
  <sheetData>
    <row r="3" spans="1:18">
      <c r="A3" s="4"/>
      <c r="B3" s="4" t="s">
        <v>21</v>
      </c>
      <c r="C3" s="4"/>
      <c r="D3" s="55" t="s">
        <v>52</v>
      </c>
      <c r="E3" s="56"/>
      <c r="F3" s="5"/>
      <c r="G3" s="5"/>
      <c r="H3" s="4"/>
      <c r="I3" s="4"/>
      <c r="J3" s="4" t="s">
        <v>19</v>
      </c>
      <c r="K3" s="4" t="s">
        <v>24</v>
      </c>
      <c r="L3" s="4"/>
      <c r="M3" s="4"/>
      <c r="N3" s="4"/>
      <c r="O3" s="4"/>
      <c r="P3" s="15"/>
      <c r="Q3" s="13"/>
      <c r="R3" s="1"/>
    </row>
    <row r="4" spans="1:18">
      <c r="A4" s="4"/>
      <c r="B4" s="4"/>
      <c r="C4" s="4"/>
      <c r="D4" s="5"/>
      <c r="E4" s="4"/>
      <c r="F4" s="6"/>
      <c r="G4" s="4"/>
      <c r="H4" s="4"/>
      <c r="I4" s="4"/>
      <c r="J4" s="4" t="s">
        <v>20</v>
      </c>
      <c r="K4" s="4" t="s">
        <v>49</v>
      </c>
      <c r="L4" s="4"/>
      <c r="M4" s="4"/>
      <c r="N4" s="4"/>
      <c r="O4" s="14"/>
      <c r="P4" s="40"/>
      <c r="Q4" s="41"/>
      <c r="R4" s="12"/>
    </row>
    <row r="5" spans="1:18">
      <c r="A5" s="49" t="s">
        <v>16</v>
      </c>
      <c r="B5" s="49" t="s">
        <v>14</v>
      </c>
      <c r="C5" s="49" t="s">
        <v>15</v>
      </c>
      <c r="D5" s="49" t="s">
        <v>22</v>
      </c>
      <c r="E5" s="49" t="s">
        <v>9</v>
      </c>
      <c r="F5" s="49" t="s">
        <v>6</v>
      </c>
      <c r="G5" s="90" t="s">
        <v>11</v>
      </c>
      <c r="H5" s="90"/>
      <c r="I5" s="90"/>
      <c r="J5" s="49" t="s">
        <v>10</v>
      </c>
      <c r="K5" s="91" t="s">
        <v>12</v>
      </c>
      <c r="L5" s="91"/>
      <c r="M5" s="91"/>
      <c r="N5" s="49" t="s">
        <v>10</v>
      </c>
      <c r="O5" s="49" t="s">
        <v>8</v>
      </c>
      <c r="P5" s="46" t="s">
        <v>18</v>
      </c>
      <c r="Q5" s="16" t="s">
        <v>23</v>
      </c>
      <c r="R5" s="44" t="s">
        <v>29</v>
      </c>
    </row>
    <row r="6" spans="1:18">
      <c r="A6" s="84" t="s">
        <v>17</v>
      </c>
      <c r="B6" s="2"/>
      <c r="C6" s="2"/>
      <c r="D6" s="3"/>
      <c r="E6" s="49"/>
      <c r="F6" s="49"/>
      <c r="G6" s="37">
        <v>1</v>
      </c>
      <c r="H6" s="37">
        <v>2</v>
      </c>
      <c r="I6" s="37">
        <v>3</v>
      </c>
      <c r="J6" s="7" t="s">
        <v>11</v>
      </c>
      <c r="K6" s="49">
        <v>1</v>
      </c>
      <c r="L6" s="49">
        <v>2</v>
      </c>
      <c r="M6" s="49">
        <v>3</v>
      </c>
      <c r="N6" s="49" t="s">
        <v>13</v>
      </c>
      <c r="O6" s="49"/>
      <c r="P6" s="49" t="s">
        <v>7</v>
      </c>
      <c r="Q6" s="10"/>
      <c r="R6" s="8"/>
    </row>
    <row r="7" spans="1:18">
      <c r="A7" s="24"/>
      <c r="B7" s="58" t="s">
        <v>54</v>
      </c>
      <c r="C7" s="27"/>
      <c r="D7" s="28"/>
      <c r="E7" s="29"/>
      <c r="F7" s="30"/>
      <c r="G7" s="19"/>
      <c r="H7" s="18"/>
      <c r="I7" s="20"/>
      <c r="J7" s="59"/>
      <c r="K7" s="18"/>
      <c r="L7" s="18"/>
      <c r="M7" s="18"/>
      <c r="N7" s="60"/>
      <c r="O7" s="61"/>
      <c r="P7" s="30"/>
      <c r="Q7" s="54"/>
      <c r="R7" s="30"/>
    </row>
    <row r="8" spans="1:18">
      <c r="A8" s="24">
        <v>2</v>
      </c>
      <c r="B8" s="27" t="s">
        <v>102</v>
      </c>
      <c r="C8" s="27" t="s">
        <v>103</v>
      </c>
      <c r="D8" s="28" t="s">
        <v>104</v>
      </c>
      <c r="E8" s="29">
        <v>77</v>
      </c>
      <c r="F8" s="30">
        <v>71.72</v>
      </c>
      <c r="G8" s="71">
        <v>-100</v>
      </c>
      <c r="H8" s="69">
        <v>100</v>
      </c>
      <c r="I8" s="69">
        <v>105</v>
      </c>
      <c r="J8" s="9">
        <f>MAX(G8:I8)</f>
        <v>105</v>
      </c>
      <c r="K8" s="69">
        <v>130</v>
      </c>
      <c r="L8" s="69">
        <v>135</v>
      </c>
      <c r="M8" s="69">
        <v>140</v>
      </c>
      <c r="N8" s="34">
        <f>MAX(K8:M8)</f>
        <v>140</v>
      </c>
      <c r="O8" s="23">
        <f>J8+N8</f>
        <v>245</v>
      </c>
      <c r="P8" s="30">
        <f>O8*10^(0.784780654*LOG10(173.961/F8)^2)</f>
        <v>320.1668675187758</v>
      </c>
      <c r="Q8" s="26"/>
      <c r="R8" s="22"/>
    </row>
    <row r="9" spans="1:18">
      <c r="A9" s="24">
        <v>9</v>
      </c>
      <c r="B9" s="27" t="s">
        <v>121</v>
      </c>
      <c r="C9" s="27" t="s">
        <v>120</v>
      </c>
      <c r="D9" s="28" t="s">
        <v>69</v>
      </c>
      <c r="E9" s="29">
        <v>85</v>
      </c>
      <c r="F9" s="30">
        <v>78.34</v>
      </c>
      <c r="G9" s="71">
        <v>-105</v>
      </c>
      <c r="H9" s="69">
        <v>108</v>
      </c>
      <c r="I9" s="69">
        <v>112</v>
      </c>
      <c r="J9" s="9">
        <f>MAX(G9:I9)</f>
        <v>112</v>
      </c>
      <c r="K9" s="69">
        <v>135</v>
      </c>
      <c r="L9" s="69">
        <v>141</v>
      </c>
      <c r="M9" s="74">
        <v>145</v>
      </c>
      <c r="N9" s="34">
        <f>MAX(K9:M9)</f>
        <v>145</v>
      </c>
      <c r="O9" s="23">
        <f>J9+N9</f>
        <v>257</v>
      </c>
      <c r="P9" s="30">
        <f>O9*10^(0.784780654*LOG10(173.961/F9)^2)</f>
        <v>319.25553131474362</v>
      </c>
      <c r="Q9" s="24"/>
      <c r="R9" s="21"/>
    </row>
    <row r="10" spans="1:18">
      <c r="A10" s="24">
        <v>4</v>
      </c>
      <c r="B10" s="27" t="s">
        <v>105</v>
      </c>
      <c r="C10" s="27" t="s">
        <v>106</v>
      </c>
      <c r="D10" s="28" t="s">
        <v>104</v>
      </c>
      <c r="E10" s="29">
        <v>77</v>
      </c>
      <c r="F10" s="30">
        <v>72.239999999999995</v>
      </c>
      <c r="G10" s="70">
        <v>100</v>
      </c>
      <c r="H10" s="71">
        <v>-103</v>
      </c>
      <c r="I10" s="79">
        <v>-106</v>
      </c>
      <c r="J10" s="9">
        <f>MAX(G10:I10)</f>
        <v>100</v>
      </c>
      <c r="K10" s="69">
        <v>120</v>
      </c>
      <c r="L10" s="69">
        <v>125</v>
      </c>
      <c r="M10" s="71">
        <v>-127</v>
      </c>
      <c r="N10" s="34">
        <f>MAX(K10:M10)</f>
        <v>125</v>
      </c>
      <c r="O10" s="23">
        <f>J10+N10</f>
        <v>225</v>
      </c>
      <c r="P10" s="30">
        <f>O10*10^(0.784780654*LOG10(173.961/F10)^2)</f>
        <v>292.75584036160245</v>
      </c>
      <c r="Q10" s="26"/>
      <c r="R10" s="22"/>
    </row>
    <row r="11" spans="1:18">
      <c r="A11" s="24">
        <v>3</v>
      </c>
      <c r="B11" s="27" t="s">
        <v>118</v>
      </c>
      <c r="C11" s="27" t="s">
        <v>106</v>
      </c>
      <c r="D11" s="28" t="s">
        <v>104</v>
      </c>
      <c r="E11" s="29">
        <v>94</v>
      </c>
      <c r="F11" s="30">
        <v>94</v>
      </c>
      <c r="G11" s="69">
        <v>95</v>
      </c>
      <c r="H11" s="69">
        <v>100</v>
      </c>
      <c r="I11" s="69">
        <v>105</v>
      </c>
      <c r="J11" s="9">
        <f>MAX(G11:I11)</f>
        <v>105</v>
      </c>
      <c r="K11" s="69">
        <v>130</v>
      </c>
      <c r="L11" s="81">
        <v>-135</v>
      </c>
      <c r="M11" s="72">
        <v>-137</v>
      </c>
      <c r="N11" s="34">
        <f>MAX(K11:M11)</f>
        <v>130</v>
      </c>
      <c r="O11" s="23">
        <f>J11+N11</f>
        <v>235</v>
      </c>
      <c r="P11" s="30">
        <f>O11*10^(0.784780654*LOG10(173.961/F11)^2)</f>
        <v>267.39296064395444</v>
      </c>
      <c r="Q11" s="54" t="s">
        <v>26</v>
      </c>
      <c r="R11" s="30">
        <f>SUM(P8+P9+P10+P11)</f>
        <v>1199.5711998390764</v>
      </c>
    </row>
    <row r="12" spans="1:18">
      <c r="A12" s="24"/>
      <c r="B12" s="22"/>
      <c r="C12" s="22"/>
      <c r="D12" s="22"/>
      <c r="E12" s="22"/>
      <c r="F12" s="30"/>
      <c r="G12" s="31"/>
      <c r="H12" s="18"/>
      <c r="I12" s="20"/>
      <c r="J12" s="18"/>
      <c r="K12" s="18"/>
      <c r="L12" s="19"/>
      <c r="M12" s="18"/>
      <c r="N12" s="18"/>
      <c r="O12" s="18"/>
      <c r="P12" s="30"/>
      <c r="Q12" s="24"/>
      <c r="R12" s="21"/>
    </row>
    <row r="13" spans="1:18">
      <c r="A13" s="24"/>
      <c r="B13" s="57" t="s">
        <v>53</v>
      </c>
      <c r="C13" s="22"/>
      <c r="D13" s="22"/>
      <c r="E13" s="22"/>
      <c r="F13" s="30"/>
      <c r="G13" s="31"/>
      <c r="H13" s="18"/>
      <c r="I13" s="20"/>
      <c r="J13" s="18"/>
      <c r="K13" s="18"/>
      <c r="L13" s="19"/>
      <c r="M13" s="18"/>
      <c r="N13" s="18"/>
      <c r="O13" s="18"/>
      <c r="P13" s="30"/>
      <c r="Q13" s="24"/>
      <c r="R13" s="21"/>
    </row>
    <row r="14" spans="1:18">
      <c r="A14" s="24">
        <v>8</v>
      </c>
      <c r="B14" s="27" t="s">
        <v>109</v>
      </c>
      <c r="C14" s="27" t="s">
        <v>110</v>
      </c>
      <c r="D14" s="28" t="s">
        <v>111</v>
      </c>
      <c r="E14" s="29">
        <v>77</v>
      </c>
      <c r="F14" s="30">
        <v>76.7</v>
      </c>
      <c r="G14" s="70">
        <v>111</v>
      </c>
      <c r="H14" s="69">
        <v>115</v>
      </c>
      <c r="I14" s="79">
        <v>-117</v>
      </c>
      <c r="J14" s="9">
        <f t="shared" ref="J14" si="0">MAX(G14:I14)</f>
        <v>115</v>
      </c>
      <c r="K14" s="69">
        <v>140</v>
      </c>
      <c r="L14" s="69">
        <v>145</v>
      </c>
      <c r="M14" s="51">
        <v>0</v>
      </c>
      <c r="N14" s="34">
        <f t="shared" ref="N14" si="1">MAX(K14:M14)</f>
        <v>145</v>
      </c>
      <c r="O14" s="23">
        <f t="shared" ref="O14" si="2">J14+N14</f>
        <v>260</v>
      </c>
      <c r="P14" s="30">
        <f t="shared" ref="P14" si="3">O14*10^(0.784780654*LOG10(173.961/F14)^2)</f>
        <v>326.76947756790963</v>
      </c>
      <c r="Q14" s="26"/>
      <c r="R14" s="30"/>
    </row>
    <row r="15" spans="1:18">
      <c r="A15" s="24">
        <v>20</v>
      </c>
      <c r="B15" s="27" t="s">
        <v>125</v>
      </c>
      <c r="C15" s="27" t="s">
        <v>126</v>
      </c>
      <c r="D15" s="28" t="s">
        <v>111</v>
      </c>
      <c r="E15" s="29">
        <v>85</v>
      </c>
      <c r="F15" s="30">
        <v>77.900000000000006</v>
      </c>
      <c r="G15" s="70">
        <v>95</v>
      </c>
      <c r="H15" s="71">
        <v>-100</v>
      </c>
      <c r="I15" s="74">
        <v>100</v>
      </c>
      <c r="J15" s="9">
        <f>MAX(G15:I15)</f>
        <v>100</v>
      </c>
      <c r="K15" s="69">
        <v>110</v>
      </c>
      <c r="L15" s="69">
        <v>115</v>
      </c>
      <c r="M15" s="74">
        <v>120</v>
      </c>
      <c r="N15" s="34">
        <f>MAX(K15:M15)</f>
        <v>120</v>
      </c>
      <c r="O15" s="23">
        <f>J15+N15</f>
        <v>220</v>
      </c>
      <c r="P15" s="30">
        <f>O15*10^(0.784780654*LOG10(173.961/F15)^2)</f>
        <v>274.13398922705278</v>
      </c>
      <c r="Q15" s="26"/>
      <c r="R15" s="22"/>
    </row>
    <row r="16" spans="1:18">
      <c r="A16" s="24">
        <v>22</v>
      </c>
      <c r="B16" s="27" t="s">
        <v>130</v>
      </c>
      <c r="C16" s="27" t="s">
        <v>146</v>
      </c>
      <c r="D16" s="28" t="s">
        <v>111</v>
      </c>
      <c r="E16" s="29">
        <v>105</v>
      </c>
      <c r="F16" s="30">
        <v>95.9</v>
      </c>
      <c r="G16" s="80">
        <v>-100</v>
      </c>
      <c r="H16" s="69">
        <v>100</v>
      </c>
      <c r="I16" s="72">
        <v>-103</v>
      </c>
      <c r="J16" s="9">
        <f>MAX(G16:I16)</f>
        <v>100</v>
      </c>
      <c r="K16" s="71">
        <v>-120</v>
      </c>
      <c r="L16" s="69">
        <v>120</v>
      </c>
      <c r="M16" s="51">
        <v>0</v>
      </c>
      <c r="N16" s="34">
        <f>MAX(K16:M16)</f>
        <v>120</v>
      </c>
      <c r="O16" s="23">
        <f>J16+N16</f>
        <v>220</v>
      </c>
      <c r="P16" s="30">
        <f>O16*10^(0.784780654*LOG10(173.961/F16)^2)</f>
        <v>248.26619211139661</v>
      </c>
      <c r="Q16" s="26"/>
      <c r="R16" s="21"/>
    </row>
    <row r="17" spans="1:18">
      <c r="A17" s="24">
        <v>21</v>
      </c>
      <c r="B17" s="27" t="s">
        <v>128</v>
      </c>
      <c r="C17" s="27" t="s">
        <v>129</v>
      </c>
      <c r="D17" s="28" t="s">
        <v>111</v>
      </c>
      <c r="E17" s="29">
        <v>94</v>
      </c>
      <c r="F17" s="30">
        <v>90.58</v>
      </c>
      <c r="G17" s="69">
        <v>100</v>
      </c>
      <c r="H17" s="69">
        <v>104</v>
      </c>
      <c r="I17" s="71">
        <v>-107</v>
      </c>
      <c r="J17" s="9">
        <f>MAX(G17:I17)</f>
        <v>104</v>
      </c>
      <c r="K17" s="69">
        <v>135</v>
      </c>
      <c r="L17" s="71">
        <v>-140</v>
      </c>
      <c r="M17" s="71">
        <v>-140</v>
      </c>
      <c r="N17" s="34">
        <f>MAX(K17:M17)</f>
        <v>135</v>
      </c>
      <c r="O17" s="23">
        <f>J17+N17</f>
        <v>239</v>
      </c>
      <c r="P17" s="30">
        <f>O17*10^(0.784780654*LOG10(173.961/F17)^2)</f>
        <v>276.33551718498234</v>
      </c>
      <c r="Q17" s="26" t="s">
        <v>27</v>
      </c>
      <c r="R17" s="30">
        <f>SUM(P14+P15+P16+P17)</f>
        <v>1125.5051760913414</v>
      </c>
    </row>
    <row r="18" spans="1:18">
      <c r="A18" s="24"/>
      <c r="B18" s="22"/>
      <c r="C18" s="22"/>
      <c r="D18" s="22"/>
      <c r="E18" s="22"/>
      <c r="F18" s="30"/>
      <c r="G18" s="31"/>
      <c r="H18" s="18"/>
      <c r="I18" s="20"/>
      <c r="J18" s="18"/>
      <c r="K18" s="18"/>
      <c r="L18" s="19"/>
      <c r="M18" s="18"/>
      <c r="N18" s="18"/>
      <c r="O18" s="18"/>
      <c r="P18" s="30"/>
      <c r="Q18" s="24"/>
      <c r="R18" s="21"/>
    </row>
    <row r="19" spans="1:18">
      <c r="A19" s="24"/>
      <c r="B19" s="58" t="s">
        <v>55</v>
      </c>
      <c r="C19" s="27"/>
      <c r="D19" s="28"/>
      <c r="E19" s="29"/>
      <c r="F19" s="30"/>
      <c r="G19" s="18"/>
      <c r="H19" s="18"/>
      <c r="I19" s="18"/>
      <c r="J19" s="59"/>
      <c r="K19" s="18"/>
      <c r="L19" s="18"/>
      <c r="M19" s="19"/>
      <c r="N19" s="60"/>
      <c r="O19" s="61"/>
      <c r="P19" s="30"/>
      <c r="Q19" s="26"/>
      <c r="R19" s="22"/>
    </row>
    <row r="20" spans="1:18">
      <c r="A20" s="24">
        <v>23</v>
      </c>
      <c r="B20" s="27" t="s">
        <v>148</v>
      </c>
      <c r="C20" s="27" t="s">
        <v>80</v>
      </c>
      <c r="D20" s="28" t="s">
        <v>149</v>
      </c>
      <c r="E20" s="29">
        <v>94</v>
      </c>
      <c r="F20" s="30">
        <v>93.98</v>
      </c>
      <c r="G20" s="70">
        <v>75</v>
      </c>
      <c r="H20" s="69">
        <v>80</v>
      </c>
      <c r="I20" s="74">
        <v>85</v>
      </c>
      <c r="J20" s="9">
        <f t="shared" ref="J20:J23" si="4">MAX(G20:I20)</f>
        <v>85</v>
      </c>
      <c r="K20" s="69">
        <v>95</v>
      </c>
      <c r="L20" s="69">
        <v>103</v>
      </c>
      <c r="M20" s="74">
        <v>110</v>
      </c>
      <c r="N20" s="34">
        <f t="shared" ref="N20:N23" si="5">MAX(K20:M20)</f>
        <v>110</v>
      </c>
      <c r="O20" s="23">
        <f t="shared" ref="O20:O23" si="6">J20+N20</f>
        <v>195</v>
      </c>
      <c r="P20" s="30">
        <f t="shared" ref="P20:P23" si="7">O20*10^(0.784780654*LOG10(173.961/F20)^2)</f>
        <v>221.89907938229439</v>
      </c>
      <c r="Q20" s="26"/>
      <c r="R20" s="21"/>
    </row>
    <row r="21" spans="1:18">
      <c r="A21" s="24">
        <v>19</v>
      </c>
      <c r="B21" s="22" t="s">
        <v>79</v>
      </c>
      <c r="C21" s="22" t="s">
        <v>80</v>
      </c>
      <c r="D21" s="24" t="s">
        <v>81</v>
      </c>
      <c r="E21" s="29">
        <v>69</v>
      </c>
      <c r="F21" s="30">
        <v>62.44</v>
      </c>
      <c r="G21" s="69">
        <v>60</v>
      </c>
      <c r="H21" s="69">
        <v>65</v>
      </c>
      <c r="I21" s="71">
        <v>-70</v>
      </c>
      <c r="J21" s="9">
        <f t="shared" si="4"/>
        <v>65</v>
      </c>
      <c r="K21" s="69">
        <v>77</v>
      </c>
      <c r="L21" s="69">
        <v>81</v>
      </c>
      <c r="M21" s="74">
        <v>85</v>
      </c>
      <c r="N21" s="34">
        <f t="shared" si="5"/>
        <v>85</v>
      </c>
      <c r="O21" s="23">
        <f t="shared" si="6"/>
        <v>150</v>
      </c>
      <c r="P21" s="30">
        <f t="shared" si="7"/>
        <v>214.53085614416065</v>
      </c>
      <c r="Q21" s="26"/>
      <c r="R21" s="22"/>
    </row>
    <row r="22" spans="1:18">
      <c r="A22" s="24">
        <v>18</v>
      </c>
      <c r="B22" s="22" t="s">
        <v>118</v>
      </c>
      <c r="C22" s="22" t="s">
        <v>119</v>
      </c>
      <c r="D22" s="24" t="s">
        <v>81</v>
      </c>
      <c r="E22" s="29">
        <v>77</v>
      </c>
      <c r="F22" s="30">
        <v>75.14</v>
      </c>
      <c r="G22" s="76">
        <v>60</v>
      </c>
      <c r="H22" s="77">
        <v>65</v>
      </c>
      <c r="I22" s="78">
        <v>-70</v>
      </c>
      <c r="J22" s="9">
        <f t="shared" si="4"/>
        <v>65</v>
      </c>
      <c r="K22" s="69">
        <v>80</v>
      </c>
      <c r="L22" s="69">
        <v>85</v>
      </c>
      <c r="M22" s="72">
        <v>-90</v>
      </c>
      <c r="N22" s="34">
        <f t="shared" si="5"/>
        <v>85</v>
      </c>
      <c r="O22" s="23">
        <f t="shared" si="6"/>
        <v>150</v>
      </c>
      <c r="P22" s="30">
        <f t="shared" si="7"/>
        <v>190.72322847859039</v>
      </c>
      <c r="Q22" s="26"/>
      <c r="R22" s="21"/>
    </row>
    <row r="23" spans="1:18">
      <c r="A23" s="24">
        <v>5</v>
      </c>
      <c r="B23" s="27" t="s">
        <v>105</v>
      </c>
      <c r="C23" s="27" t="s">
        <v>107</v>
      </c>
      <c r="D23" s="28" t="s">
        <v>108</v>
      </c>
      <c r="E23" s="29">
        <v>77</v>
      </c>
      <c r="F23" s="30">
        <v>75.64</v>
      </c>
      <c r="G23" s="70">
        <v>55</v>
      </c>
      <c r="H23" s="69">
        <v>60</v>
      </c>
      <c r="I23" s="74">
        <v>63</v>
      </c>
      <c r="J23" s="9">
        <f t="shared" si="4"/>
        <v>63</v>
      </c>
      <c r="K23" s="69">
        <v>70</v>
      </c>
      <c r="L23" s="69">
        <v>75</v>
      </c>
      <c r="M23" s="74">
        <v>80</v>
      </c>
      <c r="N23" s="34">
        <f t="shared" si="5"/>
        <v>80</v>
      </c>
      <c r="O23" s="23">
        <f t="shared" si="6"/>
        <v>143</v>
      </c>
      <c r="P23" s="30">
        <f t="shared" si="7"/>
        <v>181.13678819714428</v>
      </c>
      <c r="Q23" s="26" t="s">
        <v>28</v>
      </c>
      <c r="R23" s="30">
        <f>SUM(P20+P21+P22+P23)</f>
        <v>808.28995220218974</v>
      </c>
    </row>
    <row r="24" spans="1:18">
      <c r="A24" s="24"/>
      <c r="B24" s="22"/>
      <c r="C24" s="22"/>
      <c r="D24" s="22"/>
      <c r="E24" s="22"/>
      <c r="F24" s="30"/>
      <c r="G24" s="31"/>
      <c r="H24" s="18"/>
      <c r="I24" s="20"/>
      <c r="J24" s="18"/>
      <c r="K24" s="18"/>
      <c r="L24" s="19"/>
      <c r="M24" s="18"/>
      <c r="N24" s="18"/>
      <c r="O24" s="18"/>
      <c r="P24" s="30"/>
      <c r="Q24" s="24"/>
      <c r="R24" s="21"/>
    </row>
    <row r="25" spans="1:18">
      <c r="A25" s="24"/>
      <c r="B25" s="62" t="s">
        <v>56</v>
      </c>
      <c r="C25" s="22"/>
      <c r="D25" s="22"/>
      <c r="E25" s="22"/>
      <c r="F25" s="30"/>
      <c r="G25" s="31"/>
      <c r="H25" s="18"/>
      <c r="I25" s="20"/>
      <c r="J25" s="18"/>
      <c r="K25" s="18"/>
      <c r="L25" s="19"/>
      <c r="M25" s="18"/>
      <c r="N25" s="18"/>
      <c r="O25" s="18"/>
      <c r="P25" s="30"/>
      <c r="Q25" s="24"/>
      <c r="R25" s="21"/>
    </row>
    <row r="26" spans="1:18">
      <c r="A26" s="24"/>
      <c r="B26" s="27"/>
      <c r="C26" s="27"/>
      <c r="D26" s="28"/>
      <c r="E26" s="29"/>
      <c r="F26" s="30"/>
      <c r="G26" s="36"/>
      <c r="H26" s="36"/>
      <c r="I26" s="36"/>
      <c r="J26" s="9">
        <f t="shared" ref="J26:J29" si="8">MAX(G26:I26)</f>
        <v>0</v>
      </c>
      <c r="K26" s="36"/>
      <c r="L26" s="36"/>
      <c r="M26" s="36"/>
      <c r="N26" s="34">
        <f t="shared" ref="N26:N29" si="9">MAX(K26:M26)</f>
        <v>0</v>
      </c>
      <c r="O26" s="23">
        <f t="shared" ref="O26:O29" si="10">J26+N26</f>
        <v>0</v>
      </c>
      <c r="P26" s="30" t="e">
        <f t="shared" ref="P26:P29" si="11">O26*10^(0.784780654*LOG10(173.961/F26)^2)</f>
        <v>#DIV/0!</v>
      </c>
      <c r="Q26" s="26"/>
      <c r="R26" s="30"/>
    </row>
    <row r="27" spans="1:18">
      <c r="A27" s="24"/>
      <c r="B27" s="27"/>
      <c r="C27" s="27"/>
      <c r="D27" s="28"/>
      <c r="E27" s="22"/>
      <c r="F27" s="30"/>
      <c r="G27" s="36"/>
      <c r="H27" s="36"/>
      <c r="I27" s="36"/>
      <c r="J27" s="9">
        <f t="shared" si="8"/>
        <v>0</v>
      </c>
      <c r="K27" s="36"/>
      <c r="L27" s="36"/>
      <c r="M27" s="36"/>
      <c r="N27" s="34">
        <f t="shared" si="9"/>
        <v>0</v>
      </c>
      <c r="O27" s="23">
        <f t="shared" si="10"/>
        <v>0</v>
      </c>
      <c r="P27" s="30" t="e">
        <f t="shared" si="11"/>
        <v>#DIV/0!</v>
      </c>
      <c r="Q27" s="26"/>
      <c r="R27" s="22"/>
    </row>
    <row r="28" spans="1:18">
      <c r="A28" s="24"/>
      <c r="B28" s="27"/>
      <c r="C28" s="27"/>
      <c r="D28" s="28"/>
      <c r="E28" s="22"/>
      <c r="F28" s="30"/>
      <c r="G28" s="36"/>
      <c r="H28" s="36"/>
      <c r="I28" s="38"/>
      <c r="J28" s="9">
        <f t="shared" si="8"/>
        <v>0</v>
      </c>
      <c r="K28" s="36"/>
      <c r="L28" s="36"/>
      <c r="M28" s="36"/>
      <c r="N28" s="34">
        <f t="shared" si="9"/>
        <v>0</v>
      </c>
      <c r="O28" s="23">
        <f t="shared" si="10"/>
        <v>0</v>
      </c>
      <c r="P28" s="30" t="e">
        <f t="shared" si="11"/>
        <v>#DIV/0!</v>
      </c>
      <c r="Q28" s="26"/>
      <c r="R28" s="21"/>
    </row>
    <row r="29" spans="1:18">
      <c r="A29" s="24"/>
      <c r="B29" s="22"/>
      <c r="C29" s="22"/>
      <c r="D29" s="26"/>
      <c r="E29" s="22"/>
      <c r="F29" s="24"/>
      <c r="G29" s="36"/>
      <c r="H29" s="36"/>
      <c r="I29" s="36"/>
      <c r="J29" s="9">
        <f t="shared" si="8"/>
        <v>0</v>
      </c>
      <c r="K29" s="35"/>
      <c r="L29" s="36"/>
      <c r="M29" s="36"/>
      <c r="N29" s="34">
        <f t="shared" si="9"/>
        <v>0</v>
      </c>
      <c r="O29" s="23">
        <f t="shared" si="10"/>
        <v>0</v>
      </c>
      <c r="P29" s="30" t="e">
        <f t="shared" si="11"/>
        <v>#DIV/0!</v>
      </c>
      <c r="Q29" s="26"/>
      <c r="R29" s="30" t="e">
        <f>SUM(P26+P27+P28+P29)</f>
        <v>#DIV/0!</v>
      </c>
    </row>
  </sheetData>
  <mergeCells count="2">
    <mergeCell ref="G5:I5"/>
    <mergeCell ref="K5:M5"/>
  </mergeCells>
  <phoneticPr fontId="1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R21"/>
  <sheetViews>
    <sheetView tabSelected="1" topLeftCell="B1" workbookViewId="0">
      <selection activeCell="H33" sqref="H33"/>
    </sheetView>
  </sheetViews>
  <sheetFormatPr baseColWidth="10" defaultColWidth="8.83203125" defaultRowHeight="11"/>
  <cols>
    <col min="2" max="2" width="11" customWidth="1"/>
    <col min="3" max="3" width="11.5" customWidth="1"/>
    <col min="4" max="4" width="12.33203125" customWidth="1"/>
    <col min="5" max="5" width="15.5" customWidth="1"/>
  </cols>
  <sheetData>
    <row r="3" spans="1:18">
      <c r="A3" s="4"/>
      <c r="B3" s="4" t="s">
        <v>21</v>
      </c>
      <c r="C3" s="4"/>
      <c r="D3" s="42" t="s">
        <v>57</v>
      </c>
      <c r="E3" s="43"/>
      <c r="F3" s="5"/>
      <c r="G3" s="5"/>
      <c r="H3" s="4"/>
      <c r="I3" s="4"/>
      <c r="J3" s="4" t="s">
        <v>19</v>
      </c>
      <c r="K3" s="4" t="s">
        <v>24</v>
      </c>
      <c r="L3" s="4"/>
      <c r="M3" s="4"/>
      <c r="N3" s="4"/>
      <c r="O3" s="4"/>
      <c r="P3" s="15"/>
      <c r="Q3" s="13"/>
      <c r="R3" s="1"/>
    </row>
    <row r="4" spans="1:18">
      <c r="A4" s="4"/>
      <c r="B4" s="4"/>
      <c r="C4" s="4"/>
      <c r="D4" s="5"/>
      <c r="E4" s="4"/>
      <c r="F4" s="6"/>
      <c r="G4" s="4"/>
      <c r="H4" s="4"/>
      <c r="I4" s="4"/>
      <c r="J4" s="4" t="s">
        <v>20</v>
      </c>
      <c r="K4" s="4" t="s">
        <v>49</v>
      </c>
      <c r="L4" s="4"/>
      <c r="M4" s="4"/>
      <c r="N4" s="4"/>
      <c r="O4" s="14"/>
      <c r="P4" s="40"/>
      <c r="Q4" s="41"/>
      <c r="R4" s="12"/>
    </row>
    <row r="5" spans="1:18">
      <c r="A5" s="49" t="s">
        <v>16</v>
      </c>
      <c r="B5" s="49" t="s">
        <v>14</v>
      </c>
      <c r="C5" s="49" t="s">
        <v>15</v>
      </c>
      <c r="D5" s="49" t="s">
        <v>22</v>
      </c>
      <c r="E5" s="49" t="s">
        <v>9</v>
      </c>
      <c r="F5" s="49" t="s">
        <v>6</v>
      </c>
      <c r="G5" s="90" t="s">
        <v>11</v>
      </c>
      <c r="H5" s="90"/>
      <c r="I5" s="90"/>
      <c r="J5" s="49" t="s">
        <v>10</v>
      </c>
      <c r="K5" s="91" t="s">
        <v>12</v>
      </c>
      <c r="L5" s="91"/>
      <c r="M5" s="91"/>
      <c r="N5" s="49" t="s">
        <v>10</v>
      </c>
      <c r="O5" s="49" t="s">
        <v>8</v>
      </c>
      <c r="P5" s="46" t="s">
        <v>18</v>
      </c>
      <c r="Q5" s="16" t="s">
        <v>23</v>
      </c>
      <c r="R5" s="44" t="s">
        <v>29</v>
      </c>
    </row>
    <row r="6" spans="1:18">
      <c r="A6" s="84" t="s">
        <v>17</v>
      </c>
      <c r="B6" s="2"/>
      <c r="C6" s="2"/>
      <c r="D6" s="3"/>
      <c r="E6" s="49"/>
      <c r="F6" s="49"/>
      <c r="G6" s="37">
        <v>1</v>
      </c>
      <c r="H6" s="37">
        <v>2</v>
      </c>
      <c r="I6" s="37">
        <v>3</v>
      </c>
      <c r="J6" s="7" t="s">
        <v>11</v>
      </c>
      <c r="K6" s="49">
        <v>1</v>
      </c>
      <c r="L6" s="49">
        <v>2</v>
      </c>
      <c r="M6" s="49">
        <v>3</v>
      </c>
      <c r="N6" s="49" t="s">
        <v>13</v>
      </c>
      <c r="O6" s="49"/>
      <c r="P6" s="49" t="s">
        <v>7</v>
      </c>
      <c r="Q6" s="10"/>
      <c r="R6" s="8"/>
    </row>
    <row r="7" spans="1:18">
      <c r="A7" s="24"/>
      <c r="B7" s="27"/>
      <c r="C7" s="63" t="s">
        <v>59</v>
      </c>
      <c r="D7" s="28"/>
      <c r="E7" s="29"/>
      <c r="F7" s="30"/>
      <c r="G7" s="18"/>
      <c r="H7" s="18"/>
      <c r="I7" s="18"/>
      <c r="J7" s="59"/>
      <c r="K7" s="18"/>
      <c r="L7" s="18"/>
      <c r="M7" s="19"/>
      <c r="N7" s="60"/>
      <c r="O7" s="61"/>
      <c r="P7" s="30"/>
      <c r="Q7" s="26"/>
      <c r="R7" s="22"/>
    </row>
    <row r="8" spans="1:18">
      <c r="A8" s="24">
        <v>2</v>
      </c>
      <c r="B8" s="27" t="s">
        <v>102</v>
      </c>
      <c r="C8" s="27" t="s">
        <v>103</v>
      </c>
      <c r="D8" s="28" t="s">
        <v>104</v>
      </c>
      <c r="E8" s="29">
        <v>77</v>
      </c>
      <c r="F8" s="30">
        <v>71.72</v>
      </c>
      <c r="G8" s="71">
        <v>-100</v>
      </c>
      <c r="H8" s="69">
        <v>100</v>
      </c>
      <c r="I8" s="69">
        <v>105</v>
      </c>
      <c r="J8" s="9">
        <f t="shared" ref="J8:J13" si="0">MAX(G8:I8)</f>
        <v>105</v>
      </c>
      <c r="K8" s="69">
        <v>130</v>
      </c>
      <c r="L8" s="69">
        <v>135</v>
      </c>
      <c r="M8" s="69">
        <v>140</v>
      </c>
      <c r="N8" s="34">
        <f t="shared" ref="N8:N13" si="1">MAX(K8:M8)</f>
        <v>140</v>
      </c>
      <c r="O8" s="23">
        <f t="shared" ref="O8:O13" si="2">J8+N8</f>
        <v>245</v>
      </c>
      <c r="P8" s="30">
        <f t="shared" ref="P8:P13" si="3">O8*10^(0.784780654*LOG10(173.961/F8)^2)</f>
        <v>320.1668675187758</v>
      </c>
      <c r="Q8" s="26"/>
      <c r="R8" s="22"/>
    </row>
    <row r="9" spans="1:18">
      <c r="A9" s="24">
        <v>9</v>
      </c>
      <c r="B9" s="27" t="s">
        <v>121</v>
      </c>
      <c r="C9" s="27" t="s">
        <v>120</v>
      </c>
      <c r="D9" s="28" t="s">
        <v>69</v>
      </c>
      <c r="E9" s="29">
        <v>85</v>
      </c>
      <c r="F9" s="30">
        <v>78.34</v>
      </c>
      <c r="G9" s="71">
        <v>-105</v>
      </c>
      <c r="H9" s="69">
        <v>108</v>
      </c>
      <c r="I9" s="69">
        <v>112</v>
      </c>
      <c r="J9" s="9">
        <f t="shared" si="0"/>
        <v>112</v>
      </c>
      <c r="K9" s="69">
        <v>135</v>
      </c>
      <c r="L9" s="69">
        <v>141</v>
      </c>
      <c r="M9" s="74">
        <v>145</v>
      </c>
      <c r="N9" s="34">
        <f t="shared" si="1"/>
        <v>145</v>
      </c>
      <c r="O9" s="23">
        <f t="shared" si="2"/>
        <v>257</v>
      </c>
      <c r="P9" s="30">
        <f t="shared" si="3"/>
        <v>319.25553131474362</v>
      </c>
      <c r="Q9" s="24"/>
      <c r="R9" s="21"/>
    </row>
    <row r="10" spans="1:18">
      <c r="A10" s="24">
        <v>4</v>
      </c>
      <c r="B10" s="27" t="s">
        <v>105</v>
      </c>
      <c r="C10" s="27" t="s">
        <v>106</v>
      </c>
      <c r="D10" s="28" t="s">
        <v>104</v>
      </c>
      <c r="E10" s="29">
        <v>77</v>
      </c>
      <c r="F10" s="30">
        <v>72.239999999999995</v>
      </c>
      <c r="G10" s="70">
        <v>100</v>
      </c>
      <c r="H10" s="71">
        <v>-103</v>
      </c>
      <c r="I10" s="79">
        <v>-106</v>
      </c>
      <c r="J10" s="9">
        <f t="shared" si="0"/>
        <v>100</v>
      </c>
      <c r="K10" s="69">
        <v>120</v>
      </c>
      <c r="L10" s="69">
        <v>125</v>
      </c>
      <c r="M10" s="71">
        <v>-127</v>
      </c>
      <c r="N10" s="34">
        <f t="shared" si="1"/>
        <v>125</v>
      </c>
      <c r="O10" s="23">
        <f t="shared" si="2"/>
        <v>225</v>
      </c>
      <c r="P10" s="30">
        <f t="shared" si="3"/>
        <v>292.75584036160245</v>
      </c>
      <c r="Q10" s="26"/>
      <c r="R10" s="22"/>
    </row>
    <row r="11" spans="1:18">
      <c r="A11" s="24">
        <v>3</v>
      </c>
      <c r="B11" s="27" t="s">
        <v>118</v>
      </c>
      <c r="C11" s="27" t="s">
        <v>106</v>
      </c>
      <c r="D11" s="28" t="s">
        <v>104</v>
      </c>
      <c r="E11" s="29">
        <v>94</v>
      </c>
      <c r="F11" s="30">
        <v>94</v>
      </c>
      <c r="G11" s="69">
        <v>95</v>
      </c>
      <c r="H11" s="69">
        <v>100</v>
      </c>
      <c r="I11" s="69">
        <v>105</v>
      </c>
      <c r="J11" s="9">
        <f t="shared" si="0"/>
        <v>105</v>
      </c>
      <c r="K11" s="69">
        <v>130</v>
      </c>
      <c r="L11" s="81">
        <v>-135</v>
      </c>
      <c r="M11" s="72">
        <v>-137</v>
      </c>
      <c r="N11" s="34">
        <f t="shared" si="1"/>
        <v>130</v>
      </c>
      <c r="O11" s="23">
        <f t="shared" si="2"/>
        <v>235</v>
      </c>
      <c r="P11" s="30">
        <f t="shared" si="3"/>
        <v>267.39296064395444</v>
      </c>
      <c r="Q11" s="26"/>
      <c r="R11" s="21"/>
    </row>
    <row r="12" spans="1:18">
      <c r="A12" s="24">
        <v>11</v>
      </c>
      <c r="B12" s="32" t="s">
        <v>142</v>
      </c>
      <c r="C12" s="32" t="s">
        <v>143</v>
      </c>
      <c r="D12" s="28" t="s">
        <v>69</v>
      </c>
      <c r="E12" s="29">
        <v>105</v>
      </c>
      <c r="F12" s="30">
        <v>96.22</v>
      </c>
      <c r="G12" s="70">
        <v>95</v>
      </c>
      <c r="H12" s="69">
        <v>100</v>
      </c>
      <c r="I12" s="72">
        <v>-103</v>
      </c>
      <c r="J12" s="9">
        <f t="shared" si="0"/>
        <v>100</v>
      </c>
      <c r="K12" s="69">
        <v>125</v>
      </c>
      <c r="L12" s="69">
        <v>128</v>
      </c>
      <c r="M12" s="72">
        <v>-131</v>
      </c>
      <c r="N12" s="34">
        <f t="shared" si="1"/>
        <v>128</v>
      </c>
      <c r="O12" s="23">
        <f t="shared" si="2"/>
        <v>228</v>
      </c>
      <c r="P12" s="30">
        <f t="shared" si="3"/>
        <v>256.94732391527219</v>
      </c>
      <c r="Q12" s="26"/>
      <c r="R12" s="21"/>
    </row>
    <row r="13" spans="1:18">
      <c r="A13" s="24">
        <v>6</v>
      </c>
      <c r="B13" s="29" t="s">
        <v>137</v>
      </c>
      <c r="C13" s="29" t="s">
        <v>138</v>
      </c>
      <c r="D13" s="85" t="s">
        <v>139</v>
      </c>
      <c r="E13" s="29">
        <v>105</v>
      </c>
      <c r="F13" s="30">
        <v>101.9</v>
      </c>
      <c r="G13" s="70">
        <v>92</v>
      </c>
      <c r="H13" s="69">
        <v>97</v>
      </c>
      <c r="I13" s="74">
        <v>102</v>
      </c>
      <c r="J13" s="9">
        <f t="shared" si="0"/>
        <v>102</v>
      </c>
      <c r="K13" s="69">
        <v>123</v>
      </c>
      <c r="L13" s="69">
        <v>127</v>
      </c>
      <c r="M13" s="74">
        <v>131</v>
      </c>
      <c r="N13" s="34">
        <f t="shared" si="1"/>
        <v>131</v>
      </c>
      <c r="O13" s="23">
        <f t="shared" si="2"/>
        <v>233</v>
      </c>
      <c r="P13" s="30">
        <f t="shared" si="3"/>
        <v>256.86039190513651</v>
      </c>
      <c r="Q13" s="26" t="s">
        <v>26</v>
      </c>
      <c r="R13" s="30">
        <f>SUM(P9+P8+P10+P11+P12+P13)</f>
        <v>1713.3789156594851</v>
      </c>
    </row>
    <row r="14" spans="1:18">
      <c r="A14" s="24"/>
      <c r="B14" s="22"/>
      <c r="C14" s="22"/>
      <c r="D14" s="22"/>
      <c r="E14" s="22"/>
      <c r="F14" s="30"/>
      <c r="G14" s="31"/>
      <c r="H14" s="18"/>
      <c r="I14" s="20"/>
      <c r="J14" s="18"/>
      <c r="K14" s="18"/>
      <c r="L14" s="19"/>
      <c r="M14" s="18"/>
      <c r="N14" s="18"/>
      <c r="O14" s="18"/>
      <c r="P14" s="30"/>
      <c r="Q14" s="24"/>
      <c r="R14" s="21"/>
    </row>
    <row r="15" spans="1:18">
      <c r="A15" s="2"/>
      <c r="B15" s="2"/>
      <c r="C15" s="62" t="s">
        <v>58</v>
      </c>
      <c r="D15" s="3"/>
      <c r="E15" s="49"/>
      <c r="F15" s="49"/>
      <c r="G15" s="49"/>
      <c r="H15" s="49"/>
      <c r="I15" s="49"/>
      <c r="J15" s="7"/>
      <c r="K15" s="49"/>
      <c r="L15" s="49"/>
      <c r="M15" s="49"/>
      <c r="N15" s="49"/>
      <c r="O15" s="49"/>
      <c r="P15" s="49"/>
      <c r="Q15" s="10"/>
      <c r="R15" s="8"/>
    </row>
    <row r="16" spans="1:18">
      <c r="A16" s="24">
        <v>8</v>
      </c>
      <c r="B16" s="27" t="s">
        <v>109</v>
      </c>
      <c r="C16" s="27" t="s">
        <v>110</v>
      </c>
      <c r="D16" s="28" t="s">
        <v>111</v>
      </c>
      <c r="E16" s="29">
        <v>77</v>
      </c>
      <c r="F16" s="30">
        <v>76.7</v>
      </c>
      <c r="G16" s="70">
        <v>111</v>
      </c>
      <c r="H16" s="69">
        <v>115</v>
      </c>
      <c r="I16" s="79">
        <v>-117</v>
      </c>
      <c r="J16" s="9">
        <f t="shared" ref="J16:J21" si="4">MAX(G16:I16)</f>
        <v>115</v>
      </c>
      <c r="K16" s="69">
        <v>140</v>
      </c>
      <c r="L16" s="69">
        <v>145</v>
      </c>
      <c r="M16" s="51">
        <v>0</v>
      </c>
      <c r="N16" s="34">
        <f t="shared" ref="N16:N21" si="5">MAX(K16:M16)</f>
        <v>145</v>
      </c>
      <c r="O16" s="23">
        <f t="shared" ref="O16:O21" si="6">J16+N16</f>
        <v>260</v>
      </c>
      <c r="P16" s="30">
        <f t="shared" ref="P16:P21" si="7">O16*10^(0.784780654*LOG10(173.961/F16)^2)</f>
        <v>326.76947756790963</v>
      </c>
      <c r="Q16" s="26"/>
      <c r="R16" s="21"/>
    </row>
    <row r="17" spans="1:18">
      <c r="A17" s="24">
        <v>21</v>
      </c>
      <c r="B17" s="27" t="s">
        <v>128</v>
      </c>
      <c r="C17" s="27" t="s">
        <v>129</v>
      </c>
      <c r="D17" s="28" t="s">
        <v>111</v>
      </c>
      <c r="E17" s="29">
        <v>94</v>
      </c>
      <c r="F17" s="30">
        <v>90.58</v>
      </c>
      <c r="G17" s="69">
        <v>100</v>
      </c>
      <c r="H17" s="69">
        <v>104</v>
      </c>
      <c r="I17" s="71">
        <v>-107</v>
      </c>
      <c r="J17" s="9">
        <f t="shared" si="4"/>
        <v>104</v>
      </c>
      <c r="K17" s="69">
        <v>135</v>
      </c>
      <c r="L17" s="71">
        <v>-140</v>
      </c>
      <c r="M17" s="71">
        <v>-140</v>
      </c>
      <c r="N17" s="34">
        <f t="shared" si="5"/>
        <v>135</v>
      </c>
      <c r="O17" s="23">
        <f t="shared" si="6"/>
        <v>239</v>
      </c>
      <c r="P17" s="30">
        <f t="shared" si="7"/>
        <v>276.33551718498234</v>
      </c>
      <c r="Q17" s="26"/>
      <c r="R17" s="21"/>
    </row>
    <row r="18" spans="1:18">
      <c r="A18" s="24">
        <v>20</v>
      </c>
      <c r="B18" s="27" t="s">
        <v>125</v>
      </c>
      <c r="C18" s="27" t="s">
        <v>126</v>
      </c>
      <c r="D18" s="28" t="s">
        <v>111</v>
      </c>
      <c r="E18" s="29">
        <v>85</v>
      </c>
      <c r="F18" s="30">
        <v>77.900000000000006</v>
      </c>
      <c r="G18" s="70">
        <v>95</v>
      </c>
      <c r="H18" s="71">
        <v>-100</v>
      </c>
      <c r="I18" s="74">
        <v>100</v>
      </c>
      <c r="J18" s="9">
        <f t="shared" si="4"/>
        <v>100</v>
      </c>
      <c r="K18" s="69">
        <v>110</v>
      </c>
      <c r="L18" s="69">
        <v>115</v>
      </c>
      <c r="M18" s="74">
        <v>120</v>
      </c>
      <c r="N18" s="34">
        <f t="shared" si="5"/>
        <v>120</v>
      </c>
      <c r="O18" s="23">
        <f t="shared" si="6"/>
        <v>220</v>
      </c>
      <c r="P18" s="30">
        <f t="shared" si="7"/>
        <v>274.13398922705278</v>
      </c>
      <c r="Q18" s="26"/>
      <c r="R18" s="21"/>
    </row>
    <row r="19" spans="1:18">
      <c r="A19" s="24">
        <v>22</v>
      </c>
      <c r="B19" s="27" t="s">
        <v>130</v>
      </c>
      <c r="C19" s="27" t="s">
        <v>146</v>
      </c>
      <c r="D19" s="28" t="s">
        <v>111</v>
      </c>
      <c r="E19" s="29">
        <v>105</v>
      </c>
      <c r="F19" s="30">
        <v>95.9</v>
      </c>
      <c r="G19" s="80">
        <v>-100</v>
      </c>
      <c r="H19" s="69">
        <v>100</v>
      </c>
      <c r="I19" s="72">
        <v>-103</v>
      </c>
      <c r="J19" s="9">
        <f t="shared" si="4"/>
        <v>100</v>
      </c>
      <c r="K19" s="71">
        <v>-120</v>
      </c>
      <c r="L19" s="69">
        <v>120</v>
      </c>
      <c r="M19" s="51">
        <v>0</v>
      </c>
      <c r="N19" s="34">
        <f t="shared" si="5"/>
        <v>120</v>
      </c>
      <c r="O19" s="23">
        <f t="shared" si="6"/>
        <v>220</v>
      </c>
      <c r="P19" s="30">
        <f t="shared" si="7"/>
        <v>248.26619211139661</v>
      </c>
      <c r="Q19" s="26"/>
      <c r="R19" s="30"/>
    </row>
    <row r="20" spans="1:18">
      <c r="A20" s="24">
        <v>26</v>
      </c>
      <c r="B20" s="27" t="s">
        <v>130</v>
      </c>
      <c r="C20" s="27" t="s">
        <v>131</v>
      </c>
      <c r="D20" s="28" t="s">
        <v>132</v>
      </c>
      <c r="E20" s="29">
        <v>94</v>
      </c>
      <c r="F20" s="30">
        <v>92.26</v>
      </c>
      <c r="G20" s="80">
        <v>-90</v>
      </c>
      <c r="H20" s="69">
        <v>90</v>
      </c>
      <c r="I20" s="74">
        <v>95</v>
      </c>
      <c r="J20" s="9">
        <f t="shared" si="4"/>
        <v>95</v>
      </c>
      <c r="K20" s="69">
        <v>105</v>
      </c>
      <c r="L20" s="69">
        <v>110</v>
      </c>
      <c r="M20" s="69">
        <v>115</v>
      </c>
      <c r="N20" s="34">
        <f t="shared" si="5"/>
        <v>115</v>
      </c>
      <c r="O20" s="23">
        <f t="shared" si="6"/>
        <v>210</v>
      </c>
      <c r="P20" s="30">
        <f t="shared" si="7"/>
        <v>240.85614354455356</v>
      </c>
      <c r="Q20" s="26"/>
      <c r="R20" s="21"/>
    </row>
    <row r="21" spans="1:18">
      <c r="A21" s="24">
        <v>17</v>
      </c>
      <c r="B21" s="32" t="s">
        <v>112</v>
      </c>
      <c r="C21" s="32" t="s">
        <v>116</v>
      </c>
      <c r="D21" s="28" t="s">
        <v>117</v>
      </c>
      <c r="E21" s="29">
        <v>77</v>
      </c>
      <c r="F21" s="30">
        <v>69.62</v>
      </c>
      <c r="G21" s="70">
        <v>68</v>
      </c>
      <c r="H21" s="71">
        <v>-72</v>
      </c>
      <c r="I21" s="74">
        <v>72</v>
      </c>
      <c r="J21" s="9">
        <f t="shared" si="4"/>
        <v>72</v>
      </c>
      <c r="K21" s="69">
        <v>90</v>
      </c>
      <c r="L21" s="69">
        <v>95</v>
      </c>
      <c r="M21" s="72">
        <v>-100</v>
      </c>
      <c r="N21" s="34">
        <f t="shared" si="5"/>
        <v>95</v>
      </c>
      <c r="O21" s="23">
        <f t="shared" si="6"/>
        <v>167</v>
      </c>
      <c r="P21" s="30">
        <f t="shared" si="7"/>
        <v>222.25558852316638</v>
      </c>
      <c r="Q21" s="26" t="s">
        <v>27</v>
      </c>
      <c r="R21" s="30">
        <f>SUM(P17+P16+P18+P19+P20+P21)</f>
        <v>1588.6169081590613</v>
      </c>
    </row>
  </sheetData>
  <mergeCells count="2">
    <mergeCell ref="G5:I5"/>
    <mergeCell ref="K5:M5"/>
  </mergeCells>
  <phoneticPr fontId="1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Cork Open</vt:lpstr>
      <vt:lpstr>Best Lifter (Female)</vt:lpstr>
      <vt:lpstr>Best Lifter (Male)</vt:lpstr>
      <vt:lpstr>Club Female</vt:lpstr>
      <vt:lpstr>Club Male</vt:lpstr>
      <vt:lpstr>Interproviancials</vt:lpstr>
      <vt:lpstr>North Vs South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Peter  Stewart</cp:lastModifiedBy>
  <cp:lastPrinted>2008-06-16T23:38:41Z</cp:lastPrinted>
  <dcterms:created xsi:type="dcterms:W3CDTF">2003-09-07T22:28:39Z</dcterms:created>
  <dcterms:modified xsi:type="dcterms:W3CDTF">2011-10-23T12:19:20Z</dcterms:modified>
</cp:coreProperties>
</file>